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DF27" lockStructure="1" lockWindows="1"/>
  <bookViews>
    <workbookView xWindow="0" yWindow="60" windowWidth="23040" windowHeight="9030" activeTab="1"/>
  </bookViews>
  <sheets>
    <sheet name="wykaz_zadan" sheetId="1" r:id="rId1"/>
    <sheet name="SBAD_D" sheetId="5" r:id="rId2"/>
    <sheet name="SBAD_M" sheetId="7" r:id="rId3"/>
  </sheets>
  <definedNames>
    <definedName name="_xlnm._FilterDatabase" localSheetId="1" hidden="1">SBAD_D!$A$3:$P$8</definedName>
    <definedName name="_xlnm._FilterDatabase" localSheetId="2" hidden="1">SBAD_M!$A$3:$P$11</definedName>
    <definedName name="_xlnm.Print_Titles" localSheetId="1">SBAD_D!$3:$3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5" l="1"/>
  <c r="P11" i="7" l="1"/>
  <c r="O8" i="7" s="1"/>
  <c r="M11" i="7"/>
  <c r="L11" i="7"/>
  <c r="J11" i="7"/>
  <c r="I8" i="7" s="1"/>
  <c r="I5" i="7" l="1"/>
  <c r="O10" i="7"/>
  <c r="O5" i="7"/>
  <c r="I9" i="7"/>
  <c r="I10" i="7"/>
  <c r="I4" i="7"/>
  <c r="I6" i="7"/>
  <c r="O6" i="7"/>
  <c r="O9" i="7"/>
  <c r="O4" i="7"/>
  <c r="G7" i="7"/>
  <c r="E7" i="7" s="1"/>
  <c r="G8" i="7"/>
  <c r="E8" i="7" s="1"/>
  <c r="G5" i="7" l="1"/>
  <c r="E5" i="7" s="1"/>
  <c r="I11" i="7"/>
  <c r="G6" i="7"/>
  <c r="E6" i="7" s="1"/>
  <c r="G4" i="7"/>
  <c r="E4" i="7" s="1"/>
  <c r="G10" i="7"/>
  <c r="E10" i="7" s="1"/>
  <c r="G9" i="7"/>
  <c r="E9" i="7" s="1"/>
  <c r="O11" i="7"/>
  <c r="G11" i="7" l="1"/>
  <c r="E11" i="7"/>
  <c r="P8" i="5" l="1"/>
  <c r="M8" i="5"/>
  <c r="J8" i="5"/>
  <c r="L6" i="5" l="1"/>
  <c r="L4" i="5"/>
  <c r="L5" i="5"/>
  <c r="L7" i="5"/>
  <c r="O7" i="5"/>
  <c r="O5" i="5"/>
  <c r="O4" i="5"/>
  <c r="O6" i="5"/>
  <c r="I7" i="5"/>
  <c r="I5" i="5"/>
  <c r="I4" i="5"/>
  <c r="I6" i="5"/>
  <c r="I8" i="5" l="1"/>
  <c r="G7" i="5"/>
  <c r="E7" i="5" s="1"/>
  <c r="G5" i="5"/>
  <c r="E5" i="5" s="1"/>
  <c r="O8" i="5"/>
  <c r="G6" i="5"/>
  <c r="E6" i="5" s="1"/>
  <c r="L8" i="5"/>
  <c r="G4" i="5"/>
  <c r="E8" i="5" l="1"/>
  <c r="G8" i="5"/>
</calcChain>
</file>

<file path=xl/sharedStrings.xml><?xml version="1.0" encoding="utf-8"?>
<sst xmlns="http://schemas.openxmlformats.org/spreadsheetml/2006/main" count="118" uniqueCount="69">
  <si>
    <t>Kierownik zadania</t>
  </si>
  <si>
    <t>Jednostka organizacyjna</t>
  </si>
  <si>
    <t>Kwota wnioskowana</t>
  </si>
  <si>
    <t>Liczba członków zespołu</t>
  </si>
  <si>
    <t>M1</t>
  </si>
  <si>
    <t>Bartosz JAKUBEK, mgr inż..</t>
  </si>
  <si>
    <t>Instytut Mechaniki Stosowanej</t>
  </si>
  <si>
    <t>M2</t>
  </si>
  <si>
    <t xml:space="preserve">Filip SARBINOWSKI, mgr inż. </t>
  </si>
  <si>
    <t>M3</t>
  </si>
  <si>
    <t>Krzysztof WAŁĘSA, mgr inż.</t>
  </si>
  <si>
    <t>Insytut Konstrukcji Maszyn</t>
  </si>
  <si>
    <t>M4</t>
  </si>
  <si>
    <t>Michał SZYMAŃSKI, mgr inż.</t>
  </si>
  <si>
    <t>Insytut Technologii Mechanicznej</t>
  </si>
  <si>
    <t>M5</t>
  </si>
  <si>
    <t>Paweł ZAWADZKI, mgr inż.</t>
  </si>
  <si>
    <t>D1</t>
  </si>
  <si>
    <t>M6</t>
  </si>
  <si>
    <t>Damian GRAJEWSKI, dr inż.</t>
  </si>
  <si>
    <t>Insytut Technologii Materiałów</t>
  </si>
  <si>
    <t>D2</t>
  </si>
  <si>
    <t>D3</t>
  </si>
  <si>
    <t>D4</t>
  </si>
  <si>
    <t>M7</t>
  </si>
  <si>
    <t>Paweł BRZĘK, mgr inż.</t>
  </si>
  <si>
    <t>Oznaczenie</t>
  </si>
  <si>
    <t>Doświadczony naukowiec</t>
  </si>
  <si>
    <t>Młody naukowiec</t>
  </si>
  <si>
    <t>Sumaryczna liczba punktów - publikacje/patenty</t>
  </si>
  <si>
    <t>Sumaryczna liczba punktów Kierownika- publikacje/patenty</t>
  </si>
  <si>
    <t>Sw</t>
  </si>
  <si>
    <t>UZ</t>
  </si>
  <si>
    <t>A</t>
  </si>
  <si>
    <t>UB</t>
  </si>
  <si>
    <t>PDB</t>
  </si>
  <si>
    <t>B</t>
  </si>
  <si>
    <t>UF</t>
  </si>
  <si>
    <t>PBF</t>
  </si>
  <si>
    <t>C</t>
  </si>
  <si>
    <t>UP</t>
  </si>
  <si>
    <t>PDP</t>
  </si>
  <si>
    <t>Wskaźnik liczby badaczy</t>
  </si>
  <si>
    <t>Wskaźnik efektów finansowych</t>
  </si>
  <si>
    <t>Wskaźnik poziomu naukowego</t>
  </si>
  <si>
    <t>kier. Projektu nie spełnia kryteriów</t>
  </si>
  <si>
    <t>Instytut Technologii Mechanicznej</t>
  </si>
  <si>
    <t>Instytut Konstrukcji Maszyn</t>
  </si>
  <si>
    <t>Instytut Technologii Materiałów</t>
  </si>
  <si>
    <t>Uwagi</t>
  </si>
  <si>
    <t>Wykaz wniosków złożonych w ramach SBAD_2021</t>
  </si>
  <si>
    <t>Ranking wniosków złożonych w ramach SBAD_2021 - Kierownik doświadczony pracownik badawczy</t>
  </si>
  <si>
    <t>Ranking wniosków złożonych w ramach SBAD_2021 - Kierownik młody naukowiec</t>
  </si>
  <si>
    <t>subwencja przyznana</t>
  </si>
  <si>
    <t>Subwencja przyznana</t>
  </si>
  <si>
    <t xml:space="preserve">Piotr SIWAK, dr inż.prof. dr hab. inż. Maciej Jan KUPCZYK
prof. dr hab. inż. Stanisław LEGUTKO
prof. dr hab. inż. Andrzej MILECKI 
prof. dr hab. Ewa STACHOWSKA 
prof. dr hab. inż. Michał WIECZOROWSKI
dr hab. inż. Olaf CISZAK, prof. PP
dr hab. inż. Bartosz GAPIŃSKI, prof. PP 
dr hab. inż. Damian PRZESTACKI, prof. PP
dr hab. inż. Szymon WOJCIECHOWSKI, prof. PP
dr hab. inż. Paweł TWARODWSKI, prof. PP
dr hab. inż. Andrzej GESSNER
dr inż Piotr SIWAK
dr inż. Tomasz BARTKOWIAK
dr inż. Tadeusz CHWALCZUK
dr inż. Karol GROCHALSKI
dr inż. Michał JAKUBOWICZ 
dr inż. Michał KOWAL
dr inż. Dawid KUCHARSKI 
dr inż. Radomir MAJCHROWSKI
dr inż. Krzysztof MROZEK
dr inż. Marcin PELIC
dr inż. Katarzyna PETA
dr inż. Dominik RYBARCZYK
dr inż. Marcin SUSZYŃSKI
dr inż. Jakub WOJCIECHOWSKI
mgr inż. Marcin BIAŁEK
mgr inż. Jakub CZYŻYCKI
mgr inż. Arkadiusz JAKUBOWSKI
mgr inż. Piotr KIERUJ
mgr inż. Arkadiusz KUBACKI
mgr inż. Tymoteusz LINDNER
mgr inż. Łukasz MACYSZYN
mgr inż. Michał MENDAK
mgr inż. Paweł MUSZYŃSKI
mgr inż. Patryk NOWAK 
mgr inż. Stanisław PABISZCZAK
mgr inż. Wojciech PASZKOWIAK
mgr inż. Adam PATALAS
mgr inż. Roman REGULSKI
mgr inż. Natalia SWOJAK
mgr inż. Natalia WIERZBICKA
mgr inż. Daniel WYRWAŁ
mgr inż. Michał ZIELINSKI
mgr inż. Natalia ZNOJKIEWICZ
</t>
  </si>
  <si>
    <t>Marek SZOSTAK, dr hab. inż., prof. PP                                              1. prof. dr hab. inż. Adam Hamrol
2. dr hab. inż. Karol Bula, prof. PP
3. dr hab. inż. Filip Górski, prof. PP
4. dr hab.  inż. Paweł Popielarski, prof. PP
5. dr hab. inż. Marek Szostak, prof. PP
6. dr hab. inż. Dorota Czarnecka-Komorowska
7. dr hab inż Ewa Dostatni
8. dr hab.  inż. Piotr Mikołajczak
9. dr hab. inż. Beata Starzyńska
10. dr hab. inż. Anita Uściłowska
11. dr inż. Dariusz Bartkowski
12. dr inż. Łukasz Bernat
13. dr inż. Jacek Diakun
14. dr inż. Magdalena Diering
15. dr inż. Monika Dobrzyńska-Mizera
16. dr inż Marta Grabowska
17. dr inż. Łukasz Grudzień
18. dr inż. Jakub Hajkowski
19. dr inż. Anna Karwasz
20. dr inż. Monika Knitter
21. dr inż. Wiesław Kuczko
22. dr inż. Agnieszka Kujawińska
23. dr inż. Michał Rogalewicz
24. dr inż. Robert Sika
25. dr inż. Paweł Szymański
26. dr inż. Justyna Trojanowska
27. dr inż. Radosław Wichniarek
28. dr inż. Krzysztof Żywicki
29. mgr inż. Olga Mysiukiewicz
30. mgr inż. Magdalena Żukowska</t>
  </si>
  <si>
    <t xml:space="preserve">Małgorzata JANKOWSKA, dr inż.                                                           1. prof. dr hab. inż. Marek Morzyński, WIM
2. prof. dr hab. inż. Michał Nowak, WIM
3. dr hab. inż. Michał Rychlik, WIM
4. dr hab. inż. Witold Stankiewicz, WIM
5. dr inż. Krzysztof Kotecki, WIM
6. dr inż. Robert Roszak, WIM
7. mgr inż. Konrad Łyduch, WIM
8. mgr inż. Xavier Camps Mullarach, WIM (doktorant)
9. prof. dr hab. inż. Ewa Tuliszka-Sznitko, WIŚiE
10. dr hab. Tomasz Stręk, prof. PP, WIM
11. dr hab. inż. Jacek Buśkiewicz, WIM
12. dr hab. inż. Małgorzata Jankowska, WIM
13. dr hab. inż. Roman Starosta, WIM
14. dr hab. inż. Grażyna Sypniewska-Kamińska, WIM
15. dr inż. Paweł Fritzkowski, WIM
16. dr inż. Jakub Grabski, WIM
17. dr Tomasz Walczak, WIM
18. mgr inż. Mikołaj Bilski, WIM
19. mgr inż. Martyna Białecka, WIM
20. mgr inż. Bartłomiej Burlaga, WIM
21. mgr inż. Jakub Michalski, WIM (doktorant)
22. mgr inż. Agata Mrozek, WIM (doktorant)
23. dr hab. inż. Roman Barczewski, WIM
24. dr hab. inż. Maciej Tabaszewski, WIM
25. dr hab. inż. Hubert Jopek, WIM
26. dr inż. Wojciech Łapka, WIM
27. dr hab. inż. Paweł Jasion, WIM
28. dr hab. inż. Piotr Paczos, WIM
29. dr inż. Piotr Kędzia, WIM
30. dr Dariusz Kurpisz, WIM
31. dr inż. Maciej Obst, WIM
32. dr inż. Mikołaj Smyczyński, WIM
33. mgr inż. Krzysztof Sowiński, WIM
34. mgr inż. Iwona Wstawska, WIM
35. mgr inż. Aleksandra Pawlak, WIM (doktorant)
                                            </t>
  </si>
  <si>
    <t xml:space="preserve">Łukasz WARGUŁA, dr inż.                                                                        1. dr hab. inż. Piotr Krawiec prof. PP
2. dr hab. inż. Krzysztof Talaśka prof. PP
3. dr hab. inż. Jarosław Markowski prof. PP
4. dr hab. inż. Piotr Frąckowiak
5. dr hab. inż. Grzegorz Ślaski
6. dr inż. Jarosław Adamiec
7. dr inż. Maciej Berdychowski
8. dr inż. Łukasz Gierz
9. dr inż. Jan Górecki
10. dr inż. Mateusz Kukla
11. dr inż. Mikołaj Spadło
12. dr inż. Konrad Waluś
13. dr inż. Łukasz Warguła
14. dr inż. Bartosz Wieczorek
15. dr inż. Dominik Wilczyński
16. dr inż. Dominik Wojtkowiak
</t>
  </si>
  <si>
    <t xml:space="preserve">mgr inż. Paweł Brzęk
mgr inż. Arkadiusz Kroma
</t>
  </si>
  <si>
    <t xml:space="preserve">mgr inż. Bartosz JAKUBEK
dr inż. Karol GROCHALSKI
mgr inż. Wojciech RUKAT
mqr inż. Mateusz WRÓBEL
</t>
  </si>
  <si>
    <t xml:space="preserve">mgr inż. Filip Sarbinowski
mgr inż. Mateusz Jakubowski
</t>
  </si>
  <si>
    <t xml:space="preserve">mgr inż. Aleksandra Biszczanik
mgr inż. Arkadiusz Bydełek
mgr inż. Paweł lmilkowski
mgr inż. Zbyszko Klockiewicz
mgr inż. Marcin Nowacki
mgr inż. Damian Olejniczak
mgr inż. Krzysztof Wałęsa
</t>
  </si>
  <si>
    <r>
      <rPr>
        <b/>
        <sz val="11"/>
        <color theme="1"/>
        <rFont val="Arial Narrow"/>
        <family val="2"/>
        <charset val="238"/>
      </rPr>
      <t xml:space="preserve">dr inż Piotr SIWAK         </t>
    </r>
    <r>
      <rPr>
        <sz val="11"/>
        <color theme="1"/>
        <rFont val="Arial Narrow"/>
        <family val="2"/>
        <charset val="238"/>
      </rPr>
      <t xml:space="preserve">                                                                                                                           prof. dr hab. inż. Maciej Jan KUPCZYK
prof. dr hab. inż. Stanisław LEGUTKO
prof. dr hab. inż. Andrzej MILECKI 
prof. dr hab. Ewa STACHOWSKA 
prof. dr hab. inż. Michał WIECZOROWSKI
dr hab. inż. Olaf CISZAK, prof. PP
dr hab. inż. Bartosz GAPIŃSKI, prof. PP 
dr hab. inż. Damian PRZESTACKI, prof. PP
dr hab. inż. Szymon WOJCIECHOWSKI, prof. PP
dr hab. inż. Paweł TWARODWSKI, prof. PP
dr hab. inż. Andrzej GESSNER
dr inż. Tomasz BARTKOWIAK
dr inż. Tadeusz CHWALCZUK
dr inż. Karol GROCHALSKI
dr inż. Michał JAKUBOWICZ 
dr inż. Michał KOWAL
dr inż. Dawid KUCHARSKI 
dr inż. Radomir MAJCHROWSKI
dr inż. Krzysztof MROZEK
dr inż. Marcin PELIC
dr inż. Katarzyna PETA
dr inż. Dominik RYBARCZYK
dr inż. Marcin SUSZYŃSKI
dr inż. Jakub WOJCIECHOWSKI
mgr inż. Marcin BIAŁEK
mgr inż. Jakub CZYŻYCKI
mgr inż. Arkadiusz JAKUBOWSKI
mgr inż. Piotr KIERUJ
mgr inż. Arkadiusz KUBACKI
mgr inż. Tymoteusz LINDNER
mgr inż. Łukasz MACYSZYN
mgr inż. Michał MENDAK
mgr inż. Paweł MUSZYŃSKI
mgr inż. Patryk NOWAK 
mgr inż. Stanisław PABISZCZAK
mgr inż. Wojciech PASZKOWIAK
mgr inż. Adam PATALAS
mgr inż. Roman REGULSKI
mgr inż. Natalia SWOJAK
mgr inż. Natalia WIERZBICKA
mgr inż. Daniel WYRWAŁ
mgr inż. Michał ZIELINSKI
mgr inż. Natalia ZNOJKIEWICZ</t>
    </r>
  </si>
  <si>
    <r>
      <rPr>
        <b/>
        <sz val="11"/>
        <color theme="1"/>
        <rFont val="Arial Narrow"/>
        <family val="2"/>
        <charset val="238"/>
      </rPr>
      <t>dr inż. Łukasz WARGUŁA</t>
    </r>
    <r>
      <rPr>
        <sz val="11"/>
        <color theme="1"/>
        <rFont val="Arial Narrow"/>
        <family val="2"/>
        <charset val="238"/>
      </rPr>
      <t xml:space="preserve">                                                                                                                    dr hab. inż. Piotr Krawiec prof. PP
dr hab. inż. Krzysztof Talaśka prof. PP
dr hab. inż. Jarosław Markowski prof. PP
dr hab. inż. Piotr Frąckowiak
dr hab. inż. Grzegorz Ślaski
dr inż. Jarosław Adamiec
dr inż. Maciej Berdychowski
dr inż. Łukasz Gierz
dr inż. Jan Górecki
dr inż. Mateusz Kukla
dr inż. Mikołaj Spadło
dr inż. Konrad Waluś
dr inż. Łukasz Warguła
dr inż. Bartosz Wieczorek
dr inż. Dominik Wilczyński
dr inż. Dominik Wojtkowiak</t>
    </r>
  </si>
  <si>
    <r>
      <rPr>
        <b/>
        <sz val="11"/>
        <color theme="1"/>
        <rFont val="Arial Narrow"/>
        <family val="2"/>
        <charset val="238"/>
      </rPr>
      <t xml:space="preserve">dr inż. Małgorzata JANKOWSKA          </t>
    </r>
    <r>
      <rPr>
        <sz val="11"/>
        <color theme="1"/>
        <rFont val="Arial Narrow"/>
        <family val="2"/>
        <charset val="238"/>
      </rPr>
      <t xml:space="preserve">                                                                                              prof. dr hab. inż. Marek Morzyński
prof. dr hab. inż. Michał Nowak
dr hab. inż. Michał Rychlik
dr hab. inż. Witold Stankiewicz
dr inż. Krzysztof Kotecki
dr inż. Robert Roszak
mgr inż. Konrad Łyduch
mgr inż. Xavier Camps Mullarach
prof. dr hab. inż. Ewa Tuliszka-Sznitko
dr hab. Tomasz Stręk, prof. PP
dr hab. inż. Jacek Buśkiewicz
dr hab. inż. Małgorzata Jankowska
dr hab. inż. Roman Starosta
dr hab. inż. Grażyna Sypniewska-Kamińska
dr inż. Paweł Fritzkowski
dr inż. Jakub Grabski
dr Tomasz Walczak
mgr inż. Mikołaj Bilsk
mgr inż. Martyna Białecka
mgr inż. Bartłomiej Burlaga
mgr inż. Jakub Michalski
mgr inż. Agata Mrozek
dr hab. inż. Roman Barczewski
dr hab. inż. Maciej Tabaszewski
dr hab. inż. Hubert Jopek, WIM
dr inż. Wojciech Łapka, WIM
dr hab. inż. Paweł Jasion, WIM
dr hab. inż. Piotr Paczos, WIM
dr inż. Piotr Kędzia, WIM
dr Dariusz Kurpisz, WIM
dr inż. Maciej Obst, WIM
dr inż. Mikołaj Smyczyński, WIM
mgr inż. Krzysztof Sowiński, WIM
mgr inż. Iwona Wstawska, WIM
mgr inż. Aleksandra Pawlak, WIM (doktorant)
                                            </t>
    </r>
  </si>
  <si>
    <r>
      <rPr>
        <b/>
        <sz val="11"/>
        <color theme="1"/>
        <rFont val="Arial Narrow"/>
        <family val="2"/>
        <charset val="238"/>
      </rPr>
      <t xml:space="preserve">dr hab. inż Marek SZOSTAK,prof. PP             </t>
    </r>
    <r>
      <rPr>
        <sz val="11"/>
        <color theme="1"/>
        <rFont val="Arial Narrow"/>
        <family val="2"/>
        <charset val="238"/>
      </rPr>
      <t xml:space="preserve">                                
dr hab. inż. Karol Bula, prof. PP
dr hab. inż. Filip Górski, prof. PP
dr hab.  inż. Paweł Popielarski, prof. PP
dr hab. inż. Marek Szostak, prof. PP
dr hab. inż. Dorota Czarnecka-Komorowska
dr hab inż Ewa Dostatni
dr hab.  inż. Piotr Mikołajczak
dr hab. inż. Beata Starzyńska
dr hab. inż. Anita Uściłowska
dr inż. Dariusz Bartkowski
dr inż. Łukasz Bernat
 dr inż. Jacek Diakun
dr inż. Magdalena Diering
dr inż. Monika Dobrzyńska-Mizera
dr inż Marta Grabowska
dr inż. Łukasz Grudzień
dr inż. Jakub Hajkowski
dr inż. Anna Karwasz
dr inż. Monika Knitter
dr inż. Wiesław Kuczko
dr inż. Agnieszka Kujawińska
dr inż. Michał Rogalewicz
dr inż. Robert Sika
dr inż. Paweł Szymański
dr inż. Justyna Trojanowska
dr inż. Radosław Wichniarek
dr inż. Krzysztof Żywicki
mgr inż. Olga Mysiukiewicz
mgr inż. Magdalena Żukowska</t>
    </r>
  </si>
  <si>
    <t>mgr inż. Paweł ZAWADZKI</t>
  </si>
  <si>
    <t xml:space="preserve">dr inż. Damian Grajewski
mgr inż. Arkadiusz Kubacki
mgr inż. Arkadiusz Jakubowski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</si>
</sst>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zł&quot;"/>
    <numFmt numFmtId="165" formatCode="0.000"/>
    <numFmt numFmtId="166" formatCode="0.0000"/>
    <numFmt numFmtId="167" formatCode="#,##0.0000"/>
  </numFmts>
  <fonts count="12" x14ac:knownFonts="1">
    <font>
      <sz val="11"/>
      <color theme="1"/>
      <name val="Calibri"/>
      <family val="2"/>
      <charset val="238"/>
      <scheme val="minor"/>
    </font>
    <font>
      <sz val="11"/>
      <color theme="1"/>
      <name val="Arial Narrow"/>
      <family val="2"/>
      <charset val="238"/>
    </font>
    <font>
      <b/>
      <sz val="12"/>
      <color theme="1"/>
      <name val="Arial Narrow"/>
      <family val="2"/>
      <charset val="238"/>
    </font>
    <font>
      <b/>
      <sz val="11"/>
      <color theme="1"/>
      <name val="Arial Narrow"/>
      <family val="2"/>
      <charset val="238"/>
    </font>
    <font>
      <b/>
      <sz val="14"/>
      <color theme="0"/>
      <name val="Arial Narrow"/>
      <family val="2"/>
      <charset val="238"/>
    </font>
    <font>
      <b/>
      <sz val="11"/>
      <color rgb="FFFF0000"/>
      <name val="Arial Narrow"/>
      <family val="2"/>
      <charset val="238"/>
    </font>
    <font>
      <sz val="11"/>
      <color rgb="FFFF0000"/>
      <name val="Calibri"/>
      <family val="2"/>
      <charset val="238"/>
      <scheme val="minor"/>
    </font>
    <font>
      <sz val="11"/>
      <color indexed="8"/>
      <name val="Arial Narrow"/>
      <family val="2"/>
      <charset val="238"/>
    </font>
    <font>
      <sz val="11"/>
      <color rgb="FFFF0000"/>
      <name val="Arial Narrow"/>
      <family val="2"/>
      <charset val="238"/>
    </font>
    <font>
      <b/>
      <i/>
      <sz val="11"/>
      <color rgb="FFFF0000"/>
      <name val="Arial Narrow"/>
      <family val="2"/>
      <charset val="238"/>
    </font>
    <font>
      <b/>
      <sz val="14"/>
      <color theme="1"/>
      <name val="Arial Narrow"/>
      <family val="2"/>
      <charset val="238"/>
    </font>
    <font>
      <sz val="11"/>
      <name val="Arial Narrow"/>
      <family val="2"/>
      <charset val="238"/>
    </font>
  </fonts>
  <fills count="8">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1" fillId="0" borderId="1" xfId="0" applyFont="1" applyBorder="1"/>
    <xf numFmtId="4" fontId="1" fillId="0" borderId="1" xfId="0" applyNumberFormat="1" applyFont="1" applyBorder="1"/>
    <xf numFmtId="0" fontId="1" fillId="0" borderId="1" xfId="0" applyFont="1" applyBorder="1" applyAlignment="1">
      <alignment horizont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1" xfId="0" applyFont="1" applyBorder="1" applyAlignment="1">
      <alignment horizontal="center" vertical="center"/>
    </xf>
    <xf numFmtId="165" fontId="1" fillId="0" borderId="1" xfId="0" applyNumberFormat="1" applyFont="1" applyBorder="1"/>
    <xf numFmtId="166" fontId="1" fillId="0" borderId="1" xfId="0" applyNumberFormat="1" applyFont="1" applyBorder="1"/>
    <xf numFmtId="1" fontId="1" fillId="0" borderId="1" xfId="0" applyNumberFormat="1" applyFont="1" applyBorder="1"/>
    <xf numFmtId="0" fontId="7" fillId="0" borderId="1" xfId="0" applyFont="1" applyBorder="1"/>
    <xf numFmtId="0" fontId="1" fillId="0" borderId="0" xfId="0" applyFont="1"/>
    <xf numFmtId="0" fontId="1" fillId="0" borderId="1" xfId="0" applyFont="1" applyBorder="1"/>
    <xf numFmtId="166" fontId="1" fillId="0" borderId="0" xfId="0" applyNumberFormat="1" applyFont="1"/>
    <xf numFmtId="165" fontId="7" fillId="0" borderId="1" xfId="0" applyNumberFormat="1" applyFont="1" applyBorder="1"/>
    <xf numFmtId="165" fontId="1" fillId="0" borderId="0" xfId="0" applyNumberFormat="1" applyFont="1"/>
    <xf numFmtId="0" fontId="8" fillId="0" borderId="1" xfId="0" applyFont="1" applyBorder="1" applyAlignment="1">
      <alignment horizontal="center"/>
    </xf>
    <xf numFmtId="0" fontId="8" fillId="0" borderId="1" xfId="0" applyFont="1" applyBorder="1"/>
    <xf numFmtId="0" fontId="6" fillId="0" borderId="0" xfId="0" applyFont="1"/>
    <xf numFmtId="166" fontId="8" fillId="0" borderId="1" xfId="0" applyNumberFormat="1" applyFont="1" applyBorder="1"/>
    <xf numFmtId="165" fontId="8" fillId="0" borderId="1" xfId="0" applyNumberFormat="1" applyFont="1" applyBorder="1"/>
    <xf numFmtId="167" fontId="1" fillId="0" borderId="1" xfId="0" applyNumberFormat="1" applyFont="1" applyBorder="1"/>
    <xf numFmtId="167" fontId="8" fillId="0" borderId="1" xfId="0" applyNumberFormat="1" applyFont="1" applyBorder="1"/>
    <xf numFmtId="167" fontId="1" fillId="0" borderId="0" xfId="0" applyNumberFormat="1" applyFont="1"/>
    <xf numFmtId="1" fontId="1" fillId="0" borderId="0" xfId="0" applyNumberFormat="1" applyFont="1"/>
    <xf numFmtId="0" fontId="8" fillId="0" borderId="0" xfId="0" applyFont="1"/>
    <xf numFmtId="0" fontId="1" fillId="4" borderId="0" xfId="0" applyFont="1" applyFill="1"/>
    <xf numFmtId="0" fontId="3" fillId="3" borderId="1" xfId="0" applyFont="1" applyFill="1" applyBorder="1" applyAlignment="1">
      <alignment horizontal="center" vertical="center"/>
    </xf>
    <xf numFmtId="0" fontId="1" fillId="0" borderId="1" xfId="0" applyFont="1" applyFill="1" applyBorder="1"/>
    <xf numFmtId="0" fontId="8" fillId="0" borderId="1" xfId="0" applyFont="1" applyFill="1" applyBorder="1"/>
    <xf numFmtId="0" fontId="10" fillId="0" borderId="0" xfId="0" applyFont="1"/>
    <xf numFmtId="0" fontId="11" fillId="0" borderId="1" xfId="0" applyFont="1" applyBorder="1" applyAlignment="1">
      <alignment horizontal="center"/>
    </xf>
    <xf numFmtId="0" fontId="11" fillId="0" borderId="1" xfId="0" applyFont="1" applyBorder="1"/>
    <xf numFmtId="4" fontId="11" fillId="0" borderId="1" xfId="0" applyNumberFormat="1" applyFont="1" applyBorder="1"/>
    <xf numFmtId="166" fontId="11" fillId="0" borderId="1" xfId="0" applyNumberFormat="1" applyFont="1" applyBorder="1"/>
    <xf numFmtId="167" fontId="11" fillId="0" borderId="1" xfId="0" applyNumberFormat="1" applyFont="1" applyBorder="1"/>
    <xf numFmtId="0" fontId="9" fillId="0" borderId="1" xfId="0" applyFont="1" applyBorder="1" applyAlignment="1">
      <alignment horizontal="center" vertical="center"/>
    </xf>
    <xf numFmtId="0" fontId="1" fillId="0" borderId="1" xfId="0" applyFont="1" applyBorder="1" applyAlignment="1">
      <alignment wrapText="1"/>
    </xf>
    <xf numFmtId="16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4" fontId="1" fillId="0" borderId="1" xfId="0" applyNumberFormat="1" applyFont="1" applyBorder="1" applyAlignment="1">
      <alignment horizontal="center" vertical="center"/>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3" fillId="0" borderId="0" xfId="0" applyNumberFormat="1" applyFont="1"/>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0" xfId="0" applyAlignment="1">
      <alignment horizontal="center"/>
    </xf>
    <xf numFmtId="164" fontId="3" fillId="0" borderId="0" xfId="0" applyNumberFormat="1" applyFont="1" applyAlignment="1">
      <alignment horizontal="center"/>
    </xf>
    <xf numFmtId="0" fontId="4" fillId="4" borderId="0" xfId="0" applyFont="1" applyFill="1" applyAlignment="1">
      <alignment horizontal="left"/>
    </xf>
    <xf numFmtId="0" fontId="2" fillId="6"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7" borderId="5" xfId="0" applyFont="1" applyFill="1" applyBorder="1" applyAlignment="1">
      <alignment horizontal="center"/>
    </xf>
    <xf numFmtId="0" fontId="2" fillId="7" borderId="6" xfId="0" applyFont="1" applyFill="1" applyBorder="1" applyAlignment="1">
      <alignment horizontal="center"/>
    </xf>
    <xf numFmtId="0" fontId="2" fillId="7" borderId="7"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indowProtection="1" topLeftCell="A7" workbookViewId="0">
      <selection activeCell="B7" sqref="B7"/>
    </sheetView>
  </sheetViews>
  <sheetFormatPr defaultColWidth="8.85546875" defaultRowHeight="16.5" x14ac:dyDescent="0.3"/>
  <cols>
    <col min="1" max="1" width="10.85546875" style="1" bestFit="1" customWidth="1"/>
    <col min="2" max="2" width="51.140625" style="1" customWidth="1"/>
    <col min="3" max="3" width="30.85546875" style="1" customWidth="1"/>
    <col min="4" max="4" width="18.140625" style="1" bestFit="1" customWidth="1"/>
    <col min="5" max="5" width="8.85546875" style="1"/>
    <col min="6" max="6" width="18.42578125" style="1" bestFit="1" customWidth="1"/>
    <col min="7" max="7" width="24" style="1" customWidth="1"/>
    <col min="8" max="8" width="25.140625" style="1" customWidth="1"/>
    <col min="9" max="9" width="25.28515625" style="1" bestFit="1" customWidth="1"/>
    <col min="10" max="16384" width="8.85546875" style="1"/>
  </cols>
  <sheetData>
    <row r="1" spans="1:9" s="21" customFormat="1" ht="18.75" x14ac:dyDescent="0.3">
      <c r="A1" s="40" t="s">
        <v>50</v>
      </c>
    </row>
    <row r="2" spans="1:9" ht="18.75" x14ac:dyDescent="0.3">
      <c r="A2" s="62" t="s">
        <v>27</v>
      </c>
      <c r="B2" s="62"/>
      <c r="C2" s="62"/>
      <c r="D2" s="62"/>
      <c r="E2" s="62"/>
      <c r="F2" s="62"/>
      <c r="G2" s="62"/>
      <c r="H2" s="62"/>
      <c r="I2" s="36"/>
    </row>
    <row r="3" spans="1:9" ht="66.75" customHeight="1" x14ac:dyDescent="0.3">
      <c r="A3" s="5" t="s">
        <v>26</v>
      </c>
      <c r="B3" s="5" t="s">
        <v>0</v>
      </c>
      <c r="C3" s="5" t="s">
        <v>1</v>
      </c>
      <c r="D3" s="5" t="s">
        <v>2</v>
      </c>
      <c r="F3" s="6" t="s">
        <v>3</v>
      </c>
      <c r="G3" s="6" t="s">
        <v>30</v>
      </c>
      <c r="H3" s="6" t="s">
        <v>29</v>
      </c>
      <c r="I3" s="37" t="s">
        <v>49</v>
      </c>
    </row>
    <row r="4" spans="1:9" ht="409.5" x14ac:dyDescent="0.3">
      <c r="A4" s="4" t="s">
        <v>17</v>
      </c>
      <c r="B4" s="47" t="s">
        <v>55</v>
      </c>
      <c r="C4" s="2" t="s">
        <v>46</v>
      </c>
      <c r="D4" s="3">
        <v>750000</v>
      </c>
      <c r="F4" s="2">
        <v>44</v>
      </c>
      <c r="G4" s="17">
        <v>394.57900000000001</v>
      </c>
      <c r="H4" s="17">
        <v>12545.051117916593</v>
      </c>
      <c r="I4" s="22"/>
    </row>
    <row r="5" spans="1:9" ht="297" x14ac:dyDescent="0.3">
      <c r="A5" s="4" t="s">
        <v>21</v>
      </c>
      <c r="B5" s="47" t="s">
        <v>58</v>
      </c>
      <c r="C5" s="2" t="s">
        <v>47</v>
      </c>
      <c r="D5" s="3">
        <v>412500</v>
      </c>
      <c r="F5" s="2">
        <v>16</v>
      </c>
      <c r="G5" s="17">
        <v>648.72</v>
      </c>
      <c r="H5" s="17">
        <v>5666.36</v>
      </c>
      <c r="I5" s="22"/>
    </row>
    <row r="6" spans="1:9" ht="409.5" x14ac:dyDescent="0.3">
      <c r="A6" s="4" t="s">
        <v>22</v>
      </c>
      <c r="B6" s="47" t="s">
        <v>57</v>
      </c>
      <c r="C6" s="2" t="s">
        <v>6</v>
      </c>
      <c r="D6" s="3">
        <v>433750</v>
      </c>
      <c r="F6" s="2">
        <v>35</v>
      </c>
      <c r="G6" s="17">
        <v>382</v>
      </c>
      <c r="H6" s="17">
        <v>5335.0078999999996</v>
      </c>
      <c r="I6" s="22"/>
    </row>
    <row r="7" spans="1:9" ht="409.5" x14ac:dyDescent="0.3">
      <c r="A7" s="4" t="s">
        <v>23</v>
      </c>
      <c r="B7" s="47" t="s">
        <v>56</v>
      </c>
      <c r="C7" s="2" t="s">
        <v>48</v>
      </c>
      <c r="D7" s="3">
        <v>600000</v>
      </c>
      <c r="F7" s="2">
        <v>30</v>
      </c>
      <c r="G7" s="17">
        <v>1069.2118</v>
      </c>
      <c r="H7" s="17">
        <v>6732.6919000000007</v>
      </c>
      <c r="I7" s="22"/>
    </row>
    <row r="10" spans="1:9" ht="18.75" x14ac:dyDescent="0.3">
      <c r="A10" s="62" t="s">
        <v>28</v>
      </c>
      <c r="B10" s="62"/>
      <c r="C10" s="62"/>
      <c r="D10" s="62"/>
      <c r="E10" s="62"/>
      <c r="F10" s="62"/>
      <c r="G10" s="62"/>
      <c r="H10" s="62"/>
      <c r="I10" s="36"/>
    </row>
    <row r="11" spans="1:9" x14ac:dyDescent="0.3">
      <c r="A11" s="4" t="s">
        <v>4</v>
      </c>
      <c r="B11" s="2" t="s">
        <v>5</v>
      </c>
      <c r="C11" s="2" t="s">
        <v>6</v>
      </c>
      <c r="D11" s="3">
        <v>19400</v>
      </c>
      <c r="F11" s="22">
        <v>4</v>
      </c>
      <c r="G11" s="17">
        <v>125.4883</v>
      </c>
      <c r="H11" s="17">
        <v>227.0779</v>
      </c>
      <c r="I11" s="38"/>
    </row>
    <row r="12" spans="1:9" x14ac:dyDescent="0.3">
      <c r="A12" s="4" t="s">
        <v>7</v>
      </c>
      <c r="B12" s="2" t="s">
        <v>8</v>
      </c>
      <c r="C12" s="2" t="s">
        <v>6</v>
      </c>
      <c r="D12" s="3">
        <v>30000</v>
      </c>
      <c r="F12" s="22">
        <v>2</v>
      </c>
      <c r="G12" s="17">
        <v>80</v>
      </c>
      <c r="H12" s="17">
        <v>140</v>
      </c>
      <c r="I12" s="38"/>
    </row>
    <row r="13" spans="1:9" x14ac:dyDescent="0.3">
      <c r="A13" s="4" t="s">
        <v>9</v>
      </c>
      <c r="B13" s="2" t="s">
        <v>10</v>
      </c>
      <c r="C13" s="2" t="s">
        <v>11</v>
      </c>
      <c r="D13" s="3">
        <v>70000</v>
      </c>
      <c r="F13" s="22">
        <v>7</v>
      </c>
      <c r="G13" s="17">
        <v>113.0168</v>
      </c>
      <c r="H13" s="17">
        <v>191.56990000000002</v>
      </c>
      <c r="I13" s="38"/>
    </row>
    <row r="14" spans="1:9" x14ac:dyDescent="0.3">
      <c r="A14" s="41" t="s">
        <v>12</v>
      </c>
      <c r="B14" s="42" t="s">
        <v>13</v>
      </c>
      <c r="C14" s="42" t="s">
        <v>14</v>
      </c>
      <c r="D14" s="43">
        <v>25000</v>
      </c>
      <c r="E14" s="35"/>
      <c r="F14" s="27">
        <v>4</v>
      </c>
      <c r="G14" s="30">
        <v>4.166666666666667</v>
      </c>
      <c r="H14" s="30">
        <v>402.25714285714287</v>
      </c>
      <c r="I14" s="39" t="s">
        <v>45</v>
      </c>
    </row>
    <row r="15" spans="1:9" x14ac:dyDescent="0.3">
      <c r="A15" s="41" t="s">
        <v>15</v>
      </c>
      <c r="B15" s="42" t="s">
        <v>16</v>
      </c>
      <c r="C15" s="42" t="s">
        <v>14</v>
      </c>
      <c r="D15" s="43">
        <v>25000</v>
      </c>
      <c r="E15" s="35"/>
      <c r="F15" s="20">
        <v>1</v>
      </c>
      <c r="G15" s="44">
        <v>102.28449999999999</v>
      </c>
      <c r="H15" s="20">
        <v>102.28449999999999</v>
      </c>
      <c r="I15" s="39"/>
    </row>
    <row r="16" spans="1:9" x14ac:dyDescent="0.3">
      <c r="A16" s="4" t="s">
        <v>18</v>
      </c>
      <c r="B16" s="2" t="s">
        <v>19</v>
      </c>
      <c r="C16" s="2" t="s">
        <v>20</v>
      </c>
      <c r="D16" s="3">
        <v>25875</v>
      </c>
      <c r="F16" s="22">
        <v>3</v>
      </c>
      <c r="G16" s="25">
        <v>103.6626</v>
      </c>
      <c r="H16" s="17">
        <v>269.32940000000002</v>
      </c>
      <c r="I16" s="38"/>
    </row>
    <row r="17" spans="1:9" x14ac:dyDescent="0.3">
      <c r="A17" s="4" t="s">
        <v>24</v>
      </c>
      <c r="B17" s="2" t="s">
        <v>25</v>
      </c>
      <c r="C17" s="2" t="s">
        <v>20</v>
      </c>
      <c r="D17" s="3">
        <v>25000</v>
      </c>
      <c r="F17" s="20">
        <v>2</v>
      </c>
      <c r="G17" s="24">
        <v>122</v>
      </c>
      <c r="H17" s="24">
        <v>182.83569555002771</v>
      </c>
      <c r="I17" s="38"/>
    </row>
  </sheetData>
  <mergeCells count="2">
    <mergeCell ref="A10:H10"/>
    <mergeCell ref="A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windowProtection="1" tabSelected="1" topLeftCell="A4" workbookViewId="0">
      <selection activeCell="R4" sqref="R4"/>
    </sheetView>
  </sheetViews>
  <sheetFormatPr defaultRowHeight="15" x14ac:dyDescent="0.25"/>
  <cols>
    <col min="1" max="1" width="15.140625" customWidth="1"/>
    <col min="2" max="2" width="73.140625" customWidth="1"/>
    <col min="3" max="3" width="45.28515625" style="60" customWidth="1"/>
    <col min="4" max="4" width="18.28515625" style="60" hidden="1" customWidth="1"/>
    <col min="5" max="5" width="25.5703125" style="60" customWidth="1"/>
    <col min="6" max="6" width="12.85546875" hidden="1" customWidth="1"/>
    <col min="7" max="9" width="0" hidden="1" customWidth="1"/>
    <col min="10" max="10" width="12.140625" hidden="1" customWidth="1"/>
    <col min="11" max="12" width="0" hidden="1" customWidth="1"/>
    <col min="13" max="13" width="9.42578125" hidden="1" customWidth="1"/>
    <col min="14" max="15" width="0" hidden="1" customWidth="1"/>
    <col min="16" max="16" width="8" hidden="1" customWidth="1"/>
  </cols>
  <sheetData>
    <row r="1" spans="1:16" ht="18" x14ac:dyDescent="0.25">
      <c r="A1" s="40" t="s">
        <v>51</v>
      </c>
    </row>
    <row r="2" spans="1:16" ht="15.75" x14ac:dyDescent="0.25">
      <c r="H2" s="63" t="s">
        <v>44</v>
      </c>
      <c r="I2" s="63"/>
      <c r="J2" s="63"/>
      <c r="K2" s="64" t="s">
        <v>43</v>
      </c>
      <c r="L2" s="64"/>
      <c r="M2" s="64"/>
      <c r="N2" s="65" t="s">
        <v>42</v>
      </c>
      <c r="O2" s="65"/>
      <c r="P2" s="65"/>
    </row>
    <row r="3" spans="1:16" ht="31.5" x14ac:dyDescent="0.25">
      <c r="A3" s="5" t="s">
        <v>26</v>
      </c>
      <c r="B3" s="5" t="s">
        <v>0</v>
      </c>
      <c r="C3" s="5" t="s">
        <v>1</v>
      </c>
      <c r="D3" s="5" t="s">
        <v>2</v>
      </c>
      <c r="E3" s="46" t="s">
        <v>53</v>
      </c>
      <c r="F3" s="8" t="s">
        <v>31</v>
      </c>
      <c r="G3" s="16" t="s">
        <v>32</v>
      </c>
      <c r="H3" s="9" t="s">
        <v>33</v>
      </c>
      <c r="I3" s="15" t="s">
        <v>34</v>
      </c>
      <c r="J3" s="9" t="s">
        <v>35</v>
      </c>
      <c r="K3" s="10" t="s">
        <v>36</v>
      </c>
      <c r="L3" s="14" t="s">
        <v>37</v>
      </c>
      <c r="M3" s="10" t="s">
        <v>38</v>
      </c>
      <c r="N3" s="11" t="s">
        <v>39</v>
      </c>
      <c r="O3" s="13" t="s">
        <v>40</v>
      </c>
      <c r="P3" s="12" t="s">
        <v>41</v>
      </c>
    </row>
    <row r="4" spans="1:16" ht="409.5" x14ac:dyDescent="0.3">
      <c r="A4" s="49" t="s">
        <v>17</v>
      </c>
      <c r="B4" s="49" t="s">
        <v>63</v>
      </c>
      <c r="C4" s="58" t="s">
        <v>46</v>
      </c>
      <c r="D4" s="59">
        <v>750000</v>
      </c>
      <c r="E4" s="59">
        <f>F4*G4</f>
        <v>468885.83803907147</v>
      </c>
      <c r="F4" s="66">
        <v>1117840</v>
      </c>
      <c r="G4" s="18">
        <f>(H4*I4)+(K4*L4)+(N4*O4)</f>
        <v>0.41945702250686279</v>
      </c>
      <c r="H4" s="69">
        <v>0.6</v>
      </c>
      <c r="I4" s="18">
        <f>J4/J8</f>
        <v>0.41431372116324267</v>
      </c>
      <c r="J4" s="17">
        <v>12545.051117916593</v>
      </c>
      <c r="K4" s="69">
        <v>0.3</v>
      </c>
      <c r="L4" s="18">
        <f>M4/M8</f>
        <v>0.45222929936305734</v>
      </c>
      <c r="M4" s="19">
        <v>568</v>
      </c>
      <c r="N4" s="69">
        <v>0.1</v>
      </c>
      <c r="O4" s="18">
        <f>P4/P8</f>
        <v>0.35199999999999998</v>
      </c>
      <c r="P4" s="2">
        <v>44</v>
      </c>
    </row>
    <row r="5" spans="1:16" ht="280.5" x14ac:dyDescent="0.3">
      <c r="A5" s="49" t="s">
        <v>21</v>
      </c>
      <c r="B5" s="49" t="s">
        <v>64</v>
      </c>
      <c r="C5" s="58" t="s">
        <v>47</v>
      </c>
      <c r="D5" s="59">
        <v>412500</v>
      </c>
      <c r="E5" s="59">
        <f>F4*G5</f>
        <v>180406.28560731796</v>
      </c>
      <c r="F5" s="67"/>
      <c r="G5" s="18">
        <f>(H4*I5)+(K4*L5)+(N4*O5)</f>
        <v>0.16138828956498064</v>
      </c>
      <c r="H5" s="70"/>
      <c r="I5" s="18">
        <f>J5/J8</f>
        <v>0.18713759513484035</v>
      </c>
      <c r="J5" s="17">
        <v>5666.36</v>
      </c>
      <c r="K5" s="70"/>
      <c r="L5" s="18">
        <f>M5/M8</f>
        <v>0.12101910828025478</v>
      </c>
      <c r="M5" s="19">
        <v>152</v>
      </c>
      <c r="N5" s="70"/>
      <c r="O5" s="18">
        <f>P5/P8</f>
        <v>0.128</v>
      </c>
      <c r="P5" s="2">
        <v>16</v>
      </c>
    </row>
    <row r="6" spans="1:16" ht="409.5" x14ac:dyDescent="0.3">
      <c r="A6" s="49" t="s">
        <v>22</v>
      </c>
      <c r="B6" s="49" t="s">
        <v>65</v>
      </c>
      <c r="C6" s="58" t="s">
        <v>6</v>
      </c>
      <c r="D6" s="59">
        <v>433750</v>
      </c>
      <c r="E6" s="59">
        <f>F4*G6</f>
        <v>161488.76719839839</v>
      </c>
      <c r="F6" s="67"/>
      <c r="G6" s="18">
        <f>(H4*I6)+(K4*L6)+(N4*O6)</f>
        <v>0.14446501037572318</v>
      </c>
      <c r="H6" s="70"/>
      <c r="I6" s="18">
        <f>J6/J8</f>
        <v>0.17619433788735181</v>
      </c>
      <c r="J6" s="17">
        <v>5335.0078999999996</v>
      </c>
      <c r="K6" s="70"/>
      <c r="L6" s="18">
        <f>M6/M8</f>
        <v>3.5828025477707005E-2</v>
      </c>
      <c r="M6" s="19">
        <v>45</v>
      </c>
      <c r="N6" s="70"/>
      <c r="O6" s="18">
        <f>P6/P8</f>
        <v>0.28000000000000003</v>
      </c>
      <c r="P6" s="2">
        <v>35</v>
      </c>
    </row>
    <row r="7" spans="1:16" ht="409.5" x14ac:dyDescent="0.3">
      <c r="A7" s="49" t="s">
        <v>23</v>
      </c>
      <c r="B7" s="49" t="s">
        <v>66</v>
      </c>
      <c r="C7" s="58" t="s">
        <v>48</v>
      </c>
      <c r="D7" s="59">
        <v>600000</v>
      </c>
      <c r="E7" s="59">
        <f>F4*G7</f>
        <v>307059.10915521206</v>
      </c>
      <c r="F7" s="68"/>
      <c r="G7" s="18">
        <f>(H4*I7)+(K4*L7)+(N4*O7)</f>
        <v>0.27468967755243334</v>
      </c>
      <c r="H7" s="71"/>
      <c r="I7" s="18">
        <f>J7/J8</f>
        <v>0.22235434581456512</v>
      </c>
      <c r="J7" s="17">
        <v>6732.6919000000007</v>
      </c>
      <c r="K7" s="71"/>
      <c r="L7" s="18">
        <f>M7/M8</f>
        <v>0.39092356687898089</v>
      </c>
      <c r="M7" s="19">
        <v>491</v>
      </c>
      <c r="N7" s="71"/>
      <c r="O7" s="18">
        <f>P7/P8</f>
        <v>0.24</v>
      </c>
      <c r="P7" s="2">
        <v>30</v>
      </c>
    </row>
    <row r="8" spans="1:16" ht="16.5" x14ac:dyDescent="0.3">
      <c r="E8" s="61">
        <f>SUM(E4:E7)</f>
        <v>1117840</v>
      </c>
      <c r="F8" s="21"/>
      <c r="G8" s="23">
        <f>SUM(G4:G7)</f>
        <v>0.99999999999999989</v>
      </c>
      <c r="H8" s="21"/>
      <c r="I8" s="23">
        <f>SUM(I4:I7)</f>
        <v>1</v>
      </c>
      <c r="J8" s="25">
        <f>SUM(J4:J7)</f>
        <v>30279.110917916594</v>
      </c>
      <c r="K8" s="23"/>
      <c r="L8" s="23">
        <f>SUM(L4:L7)</f>
        <v>1</v>
      </c>
      <c r="M8" s="34">
        <f>SUM(M4:M7)</f>
        <v>1256</v>
      </c>
      <c r="N8" s="21"/>
      <c r="O8" s="23">
        <f>SUM(O4:O7)</f>
        <v>1</v>
      </c>
      <c r="P8" s="21">
        <f>SUM(P4:P7)</f>
        <v>125</v>
      </c>
    </row>
  </sheetData>
  <sheetProtection sheet="1" formatCells="0" formatColumns="0" formatRows="0" insertColumns="0" insertRows="0" insertHyperlinks="0" deleteColumns="0" deleteRows="0" sort="0" autoFilter="0" pivotTables="0"/>
  <autoFilter ref="A3:P8"/>
  <mergeCells count="7">
    <mergeCell ref="H2:J2"/>
    <mergeCell ref="K2:M2"/>
    <mergeCell ref="N2:P2"/>
    <mergeCell ref="F4:F7"/>
    <mergeCell ref="H4:H7"/>
    <mergeCell ref="K4:K7"/>
    <mergeCell ref="N4:N7"/>
  </mergeCells>
  <pageMargins left="0.70866141732283472" right="0.70866141732283472" top="0.74803149606299213" bottom="0.74803149606299213" header="0.31496062992125984" footer="0.31496062992125984"/>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windowProtection="1" workbookViewId="0">
      <selection activeCell="D4" sqref="D4"/>
    </sheetView>
  </sheetViews>
  <sheetFormatPr defaultRowHeight="15" x14ac:dyDescent="0.25"/>
  <cols>
    <col min="1" max="1" width="14.28515625" customWidth="1"/>
    <col min="2" max="2" width="28.7109375" customWidth="1"/>
    <col min="3" max="3" width="29.5703125" customWidth="1"/>
    <col min="4" max="4" width="30.85546875" customWidth="1"/>
    <col min="5" max="5" width="29.85546875" customWidth="1"/>
    <col min="6" max="6" width="11.7109375" hidden="1" customWidth="1"/>
    <col min="7" max="9" width="0" hidden="1" customWidth="1"/>
    <col min="10" max="10" width="7.42578125" hidden="1" customWidth="1"/>
    <col min="11" max="16" width="0" hidden="1" customWidth="1"/>
  </cols>
  <sheetData>
    <row r="1" spans="1:16" ht="18" x14ac:dyDescent="0.25">
      <c r="A1" s="40" t="s">
        <v>52</v>
      </c>
    </row>
    <row r="2" spans="1:16" ht="15.75" x14ac:dyDescent="0.25">
      <c r="H2" s="72" t="s">
        <v>44</v>
      </c>
      <c r="I2" s="73"/>
      <c r="J2" s="74"/>
      <c r="K2" s="75" t="s">
        <v>43</v>
      </c>
      <c r="L2" s="76"/>
      <c r="M2" s="77"/>
      <c r="N2" s="78" t="s">
        <v>42</v>
      </c>
      <c r="O2" s="79"/>
      <c r="P2" s="80"/>
    </row>
    <row r="3" spans="1:16" ht="31.5" x14ac:dyDescent="0.25">
      <c r="A3" s="5" t="s">
        <v>26</v>
      </c>
      <c r="B3" s="5" t="s">
        <v>0</v>
      </c>
      <c r="C3" s="5" t="s">
        <v>1</v>
      </c>
      <c r="D3" s="5" t="s">
        <v>2</v>
      </c>
      <c r="E3" s="7" t="s">
        <v>54</v>
      </c>
      <c r="F3" s="8" t="s">
        <v>31</v>
      </c>
      <c r="G3" s="16" t="s">
        <v>32</v>
      </c>
      <c r="H3" s="9" t="s">
        <v>33</v>
      </c>
      <c r="I3" s="15" t="s">
        <v>34</v>
      </c>
      <c r="J3" s="9" t="s">
        <v>35</v>
      </c>
      <c r="K3" s="10" t="s">
        <v>36</v>
      </c>
      <c r="L3" s="14" t="s">
        <v>37</v>
      </c>
      <c r="M3" s="10" t="s">
        <v>38</v>
      </c>
      <c r="N3" s="11" t="s">
        <v>39</v>
      </c>
      <c r="O3" s="13" t="s">
        <v>40</v>
      </c>
      <c r="P3" s="12" t="s">
        <v>41</v>
      </c>
    </row>
    <row r="4" spans="1:16" ht="82.5" x14ac:dyDescent="0.3">
      <c r="A4" s="4" t="s">
        <v>4</v>
      </c>
      <c r="B4" s="47" t="s">
        <v>60</v>
      </c>
      <c r="C4" s="8" t="s">
        <v>6</v>
      </c>
      <c r="D4" s="50">
        <v>19400</v>
      </c>
      <c r="E4" s="48">
        <f>F4*G4</f>
        <v>22895.658198512123</v>
      </c>
      <c r="F4" s="66">
        <v>139730</v>
      </c>
      <c r="G4" s="18">
        <f>(H4*I4)+(K4*L4)+(N4*O4)</f>
        <v>0.16385642452237975</v>
      </c>
      <c r="H4" s="69">
        <v>0.7</v>
      </c>
      <c r="I4" s="31">
        <f>J4/J11</f>
        <v>0.20400541849061768</v>
      </c>
      <c r="J4" s="17">
        <v>227.0779</v>
      </c>
      <c r="K4" s="69">
        <v>0.2</v>
      </c>
      <c r="L4" s="22">
        <v>0</v>
      </c>
      <c r="M4" s="22">
        <v>0</v>
      </c>
      <c r="N4" s="69">
        <v>0.1</v>
      </c>
      <c r="O4" s="18">
        <f>P4/P11</f>
        <v>0.21052631578947367</v>
      </c>
      <c r="P4" s="22">
        <v>4</v>
      </c>
    </row>
    <row r="5" spans="1:16" ht="49.5" x14ac:dyDescent="0.3">
      <c r="A5" s="4" t="s">
        <v>7</v>
      </c>
      <c r="B5" s="47" t="s">
        <v>61</v>
      </c>
      <c r="C5" s="8" t="s">
        <v>6</v>
      </c>
      <c r="D5" s="50">
        <v>30000</v>
      </c>
      <c r="E5" s="48">
        <f>F4*G5</f>
        <v>13773.036014569228</v>
      </c>
      <c r="F5" s="67"/>
      <c r="G5" s="18">
        <f>(H4*I5)+(K4*L5)+(N4*O5)</f>
        <v>9.8568925889710363E-2</v>
      </c>
      <c r="H5" s="70"/>
      <c r="I5" s="31">
        <f>J5/J11</f>
        <v>0.1257751572860524</v>
      </c>
      <c r="J5" s="17">
        <v>140</v>
      </c>
      <c r="K5" s="70"/>
      <c r="L5" s="22">
        <v>0</v>
      </c>
      <c r="M5" s="22">
        <v>0</v>
      </c>
      <c r="N5" s="70"/>
      <c r="O5" s="18">
        <f>P5/P11</f>
        <v>0.10526315789473684</v>
      </c>
      <c r="P5" s="22">
        <v>2</v>
      </c>
    </row>
    <row r="6" spans="1:16" ht="132" x14ac:dyDescent="0.3">
      <c r="A6" s="4" t="s">
        <v>9</v>
      </c>
      <c r="B6" s="47" t="s">
        <v>62</v>
      </c>
      <c r="C6" s="8" t="s">
        <v>47</v>
      </c>
      <c r="D6" s="50">
        <v>70000</v>
      </c>
      <c r="E6" s="48">
        <f>F4*G6</f>
        <v>21981.733489752289</v>
      </c>
      <c r="F6" s="67"/>
      <c r="G6" s="18">
        <f>(H4*I6)+(K4*L6)+(N4*O6)</f>
        <v>0.15731577678202455</v>
      </c>
      <c r="H6" s="70"/>
      <c r="I6" s="31">
        <f>J6/J11</f>
        <v>0.17210524502695237</v>
      </c>
      <c r="J6" s="17">
        <v>191.56990000000002</v>
      </c>
      <c r="K6" s="70"/>
      <c r="L6" s="22">
        <v>0</v>
      </c>
      <c r="M6" s="22">
        <v>0</v>
      </c>
      <c r="N6" s="70"/>
      <c r="O6" s="18">
        <f>P6/P11</f>
        <v>0.36842105263157893</v>
      </c>
      <c r="P6" s="22">
        <v>7</v>
      </c>
    </row>
    <row r="7" spans="1:16" s="28" customFormat="1" ht="16.5" hidden="1" x14ac:dyDescent="0.3">
      <c r="A7" s="26" t="s">
        <v>12</v>
      </c>
      <c r="B7" s="27" t="s">
        <v>13</v>
      </c>
      <c r="C7" s="51" t="s">
        <v>46</v>
      </c>
      <c r="D7" s="52">
        <v>25000</v>
      </c>
      <c r="E7" s="53">
        <f>F4*G7</f>
        <v>0</v>
      </c>
      <c r="F7" s="67"/>
      <c r="G7" s="29">
        <f>(H4*I7)+(K4*L7)+(N4*O7)</f>
        <v>0</v>
      </c>
      <c r="H7" s="70"/>
      <c r="I7" s="32">
        <v>0</v>
      </c>
      <c r="J7" s="30">
        <v>0</v>
      </c>
      <c r="K7" s="70"/>
      <c r="L7" s="27">
        <v>0</v>
      </c>
      <c r="M7" s="27">
        <v>0</v>
      </c>
      <c r="N7" s="70"/>
      <c r="O7" s="29">
        <v>0</v>
      </c>
      <c r="P7" s="27">
        <v>0</v>
      </c>
    </row>
    <row r="8" spans="1:16" s="28" customFormat="1" ht="16.5" x14ac:dyDescent="0.3">
      <c r="A8" s="41" t="s">
        <v>15</v>
      </c>
      <c r="B8" s="42" t="s">
        <v>67</v>
      </c>
      <c r="C8" s="54" t="s">
        <v>46</v>
      </c>
      <c r="D8" s="55">
        <v>25000</v>
      </c>
      <c r="E8" s="56">
        <f>F4*G8</f>
        <v>9723.4478591774132</v>
      </c>
      <c r="F8" s="67"/>
      <c r="G8" s="44">
        <f>(H4*I8)+(K4*L8)+(N4*O8)</f>
        <v>6.9587403271862969E-2</v>
      </c>
      <c r="H8" s="70"/>
      <c r="I8" s="45">
        <f>J8/J11</f>
        <v>9.1891779110180177E-2</v>
      </c>
      <c r="J8" s="20">
        <v>102.28449999999999</v>
      </c>
      <c r="K8" s="70"/>
      <c r="L8" s="42">
        <v>0</v>
      </c>
      <c r="M8" s="42">
        <v>0</v>
      </c>
      <c r="N8" s="70"/>
      <c r="O8" s="44">
        <f>P8/P11</f>
        <v>5.2631578947368418E-2</v>
      </c>
      <c r="P8" s="42">
        <v>1</v>
      </c>
    </row>
    <row r="9" spans="1:16" ht="66" x14ac:dyDescent="0.3">
      <c r="A9" s="4" t="s">
        <v>18</v>
      </c>
      <c r="B9" s="47" t="s">
        <v>68</v>
      </c>
      <c r="C9" s="8" t="s">
        <v>48</v>
      </c>
      <c r="D9" s="50">
        <v>25875</v>
      </c>
      <c r="E9" s="48">
        <f>F4*G9</f>
        <v>25872.995331302296</v>
      </c>
      <c r="F9" s="67"/>
      <c r="G9" s="18">
        <f>(H4*I9)+(K4*L9)+(N4*O9)</f>
        <v>0.18516421191800111</v>
      </c>
      <c r="H9" s="70"/>
      <c r="I9" s="31">
        <f>J9/J11</f>
        <v>0.24196391176255802</v>
      </c>
      <c r="J9" s="17">
        <v>269.32940000000002</v>
      </c>
      <c r="K9" s="70"/>
      <c r="L9" s="22">
        <v>0</v>
      </c>
      <c r="M9" s="22">
        <v>0</v>
      </c>
      <c r="N9" s="70"/>
      <c r="O9" s="18">
        <f>P9/P11</f>
        <v>0.15789473684210525</v>
      </c>
      <c r="P9" s="22">
        <v>3</v>
      </c>
    </row>
    <row r="10" spans="1:16" ht="49.5" x14ac:dyDescent="0.3">
      <c r="A10" s="4" t="s">
        <v>24</v>
      </c>
      <c r="B10" s="47" t="s">
        <v>59</v>
      </c>
      <c r="C10" s="8" t="s">
        <v>48</v>
      </c>
      <c r="D10" s="50">
        <v>25000</v>
      </c>
      <c r="E10" s="48">
        <f>F4*G10</f>
        <v>17537.129106686658</v>
      </c>
      <c r="F10" s="68"/>
      <c r="G10" s="18">
        <f>(H4*I10)+(K4*L10)+(N4*O10)</f>
        <v>0.1255072576160213</v>
      </c>
      <c r="H10" s="71"/>
      <c r="I10" s="31">
        <f>J10/J11</f>
        <v>0.16425848832363946</v>
      </c>
      <c r="J10" s="24">
        <v>182.83569555002771</v>
      </c>
      <c r="K10" s="71"/>
      <c r="L10" s="22">
        <v>0</v>
      </c>
      <c r="M10" s="22">
        <v>0</v>
      </c>
      <c r="N10" s="71"/>
      <c r="O10" s="18">
        <f>P10/P11</f>
        <v>0.10526315789473684</v>
      </c>
      <c r="P10" s="20">
        <v>2</v>
      </c>
    </row>
    <row r="11" spans="1:16" ht="14.45" customHeight="1" x14ac:dyDescent="0.3">
      <c r="E11" s="57">
        <f>SUM(E4:E10)</f>
        <v>111784.00000000001</v>
      </c>
      <c r="F11" s="21"/>
      <c r="G11" s="23">
        <f>SUM(G4:G10)</f>
        <v>0.80000000000000016</v>
      </c>
      <c r="I11" s="33">
        <f>SUM(I4:I10)</f>
        <v>1.0000000000000002</v>
      </c>
      <c r="J11" s="25">
        <f>SUM(J4:J10)</f>
        <v>1113.0973955500276</v>
      </c>
      <c r="K11" s="21"/>
      <c r="L11" s="21">
        <f>SUM(L4:L10)</f>
        <v>0</v>
      </c>
      <c r="M11" s="21">
        <f>SUM(M4:M10)</f>
        <v>0</v>
      </c>
      <c r="N11" s="21"/>
      <c r="O11" s="23">
        <f>SUM(O4:O10)</f>
        <v>0.99999999999999989</v>
      </c>
      <c r="P11" s="21">
        <f>SUM(P4:P10)</f>
        <v>19</v>
      </c>
    </row>
  </sheetData>
  <autoFilter ref="A3:P11"/>
  <mergeCells count="7">
    <mergeCell ref="H2:J2"/>
    <mergeCell ref="K2:M2"/>
    <mergeCell ref="N2:P2"/>
    <mergeCell ref="F4:F10"/>
    <mergeCell ref="H4:H10"/>
    <mergeCell ref="K4:K10"/>
    <mergeCell ref="N4:N10"/>
  </mergeCells>
  <pageMargins left="0.7" right="0.7" top="0.75" bottom="0.75" header="0.3" footer="0.3"/>
  <pageSetup paperSize="9" scale="6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wykaz_zadan</vt:lpstr>
      <vt:lpstr>SBAD_D</vt:lpstr>
      <vt:lpstr>SBAD_M</vt:lpstr>
      <vt:lpstr>SBAD_D!Tytuły_wydruku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Kristov</dc:creator>
  <cp:lastModifiedBy>Kamila Czerniak</cp:lastModifiedBy>
  <cp:lastPrinted>2021-02-16T12:42:49Z</cp:lastPrinted>
  <dcterms:created xsi:type="dcterms:W3CDTF">2021-02-03T19:16:04Z</dcterms:created>
  <dcterms:modified xsi:type="dcterms:W3CDTF">2022-05-05T09:11:42Z</dcterms:modified>
</cp:coreProperties>
</file>