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C8B02EA6-0D05-4DD7-BDB0-F6FF6A176B14}" xr6:coauthVersionLast="36" xr6:coauthVersionMax="36" xr10:uidLastSave="{00000000-0000-0000-0000-000000000000}"/>
  <bookViews>
    <workbookView xWindow="0" yWindow="108" windowWidth="29040" windowHeight="11640" xr2:uid="{00000000-000D-0000-FFFF-FFFF00000000}"/>
  </bookViews>
  <sheets>
    <sheet name="N2ZiIP1" sheetId="1" r:id="rId1"/>
  </sheets>
  <definedNames>
    <definedName name="_xlnm.Print_Area" localSheetId="0">N2ZiIP1!$A$1:$AF$99</definedName>
    <definedName name="_xlnm.Print_Titles" localSheetId="0">N2ZiIP1!$1:$11</definedName>
  </definedNames>
  <calcPr calcId="191029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H31" i="1" l="1"/>
  <c r="G31" i="1"/>
  <c r="F31" i="1"/>
  <c r="E31" i="1"/>
  <c r="C31" i="1"/>
  <c r="D31" i="1" l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3" i="1"/>
  <c r="G93" i="1"/>
  <c r="F93" i="1"/>
  <c r="E93" i="1"/>
  <c r="C93" i="1"/>
  <c r="H92" i="1"/>
  <c r="G92" i="1"/>
  <c r="F92" i="1"/>
  <c r="E92" i="1"/>
  <c r="C92" i="1"/>
  <c r="H91" i="1"/>
  <c r="G91" i="1"/>
  <c r="F91" i="1"/>
  <c r="E91" i="1"/>
  <c r="C91" i="1"/>
  <c r="H90" i="1"/>
  <c r="G90" i="1"/>
  <c r="F90" i="1"/>
  <c r="E90" i="1"/>
  <c r="C90" i="1"/>
  <c r="H89" i="1"/>
  <c r="G89" i="1"/>
  <c r="F89" i="1"/>
  <c r="E89" i="1"/>
  <c r="C89" i="1"/>
  <c r="H88" i="1"/>
  <c r="G88" i="1"/>
  <c r="F88" i="1"/>
  <c r="E88" i="1"/>
  <c r="C88" i="1"/>
  <c r="H87" i="1"/>
  <c r="G87" i="1"/>
  <c r="F87" i="1"/>
  <c r="E87" i="1"/>
  <c r="C87" i="1"/>
  <c r="H86" i="1"/>
  <c r="G86" i="1"/>
  <c r="F86" i="1"/>
  <c r="E86" i="1"/>
  <c r="C86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8" i="1"/>
  <c r="G78" i="1"/>
  <c r="F78" i="1"/>
  <c r="E78" i="1"/>
  <c r="C78" i="1"/>
  <c r="H77" i="1"/>
  <c r="G77" i="1"/>
  <c r="F77" i="1"/>
  <c r="E77" i="1"/>
  <c r="C77" i="1"/>
  <c r="H76" i="1"/>
  <c r="G76" i="1"/>
  <c r="F76" i="1"/>
  <c r="E76" i="1"/>
  <c r="C76" i="1"/>
  <c r="H75" i="1"/>
  <c r="G75" i="1"/>
  <c r="F75" i="1"/>
  <c r="E75" i="1"/>
  <c r="C75" i="1"/>
  <c r="H74" i="1"/>
  <c r="G74" i="1"/>
  <c r="F74" i="1"/>
  <c r="E74" i="1"/>
  <c r="C74" i="1"/>
  <c r="H73" i="1"/>
  <c r="G73" i="1"/>
  <c r="F73" i="1"/>
  <c r="E73" i="1"/>
  <c r="C73" i="1"/>
  <c r="H72" i="1"/>
  <c r="G72" i="1"/>
  <c r="F72" i="1"/>
  <c r="E72" i="1"/>
  <c r="C72" i="1"/>
  <c r="H71" i="1"/>
  <c r="G71" i="1"/>
  <c r="F71" i="1"/>
  <c r="E71" i="1"/>
  <c r="C71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3" i="1"/>
  <c r="G63" i="1"/>
  <c r="F63" i="1"/>
  <c r="E63" i="1"/>
  <c r="C63" i="1"/>
  <c r="H62" i="1"/>
  <c r="G62" i="1"/>
  <c r="F62" i="1"/>
  <c r="E62" i="1"/>
  <c r="C62" i="1"/>
  <c r="H61" i="1"/>
  <c r="G61" i="1"/>
  <c r="F61" i="1"/>
  <c r="E61" i="1"/>
  <c r="C61" i="1"/>
  <c r="H60" i="1"/>
  <c r="G60" i="1"/>
  <c r="F60" i="1"/>
  <c r="E60" i="1"/>
  <c r="C60" i="1"/>
  <c r="H59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H56" i="1"/>
  <c r="G56" i="1"/>
  <c r="F56" i="1"/>
  <c r="E56" i="1"/>
  <c r="C56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8" i="1"/>
  <c r="G48" i="1"/>
  <c r="F48" i="1"/>
  <c r="E48" i="1"/>
  <c r="C48" i="1"/>
  <c r="H47" i="1"/>
  <c r="G47" i="1"/>
  <c r="F47" i="1"/>
  <c r="E47" i="1"/>
  <c r="C47" i="1"/>
  <c r="H46" i="1"/>
  <c r="G46" i="1"/>
  <c r="F46" i="1"/>
  <c r="E46" i="1"/>
  <c r="C46" i="1"/>
  <c r="H45" i="1"/>
  <c r="G45" i="1"/>
  <c r="F45" i="1"/>
  <c r="E45" i="1"/>
  <c r="C45" i="1"/>
  <c r="H44" i="1"/>
  <c r="G44" i="1"/>
  <c r="F44" i="1"/>
  <c r="E44" i="1"/>
  <c r="C44" i="1"/>
  <c r="H43" i="1"/>
  <c r="G43" i="1"/>
  <c r="F43" i="1"/>
  <c r="E43" i="1"/>
  <c r="C43" i="1"/>
  <c r="H42" i="1"/>
  <c r="G42" i="1"/>
  <c r="F42" i="1"/>
  <c r="E42" i="1"/>
  <c r="C42" i="1"/>
  <c r="H20" i="1"/>
  <c r="G20" i="1"/>
  <c r="F20" i="1"/>
  <c r="E20" i="1"/>
  <c r="C20" i="1"/>
  <c r="H25" i="1"/>
  <c r="G25" i="1"/>
  <c r="F25" i="1"/>
  <c r="E25" i="1"/>
  <c r="C25" i="1"/>
  <c r="H22" i="1"/>
  <c r="G22" i="1"/>
  <c r="F22" i="1"/>
  <c r="E22" i="1"/>
  <c r="C22" i="1"/>
  <c r="H21" i="1"/>
  <c r="G21" i="1"/>
  <c r="F21" i="1"/>
  <c r="E21" i="1"/>
  <c r="C21" i="1"/>
  <c r="H23" i="1"/>
  <c r="G23" i="1"/>
  <c r="F23" i="1"/>
  <c r="E23" i="1"/>
  <c r="C23" i="1"/>
  <c r="H30" i="1"/>
  <c r="G30" i="1"/>
  <c r="F30" i="1"/>
  <c r="E30" i="1"/>
  <c r="C30" i="1"/>
  <c r="H19" i="1"/>
  <c r="G19" i="1"/>
  <c r="F19" i="1"/>
  <c r="E19" i="1"/>
  <c r="C19" i="1"/>
  <c r="H26" i="1"/>
  <c r="G26" i="1"/>
  <c r="F26" i="1"/>
  <c r="E26" i="1"/>
  <c r="C26" i="1"/>
  <c r="H34" i="1"/>
  <c r="G34" i="1"/>
  <c r="F34" i="1"/>
  <c r="E34" i="1"/>
  <c r="C34" i="1"/>
  <c r="I24" i="1"/>
  <c r="I35" i="1" s="1"/>
  <c r="H24" i="1"/>
  <c r="G24" i="1"/>
  <c r="F24" i="1"/>
  <c r="E24" i="1"/>
  <c r="C24" i="1"/>
  <c r="H29" i="1"/>
  <c r="G29" i="1"/>
  <c r="F29" i="1"/>
  <c r="E29" i="1"/>
  <c r="C29" i="1"/>
  <c r="H33" i="1"/>
  <c r="G33" i="1"/>
  <c r="F33" i="1"/>
  <c r="E33" i="1"/>
  <c r="C33" i="1"/>
  <c r="H32" i="1"/>
  <c r="G32" i="1"/>
  <c r="F32" i="1"/>
  <c r="E32" i="1"/>
  <c r="C32" i="1"/>
  <c r="H28" i="1"/>
  <c r="G28" i="1"/>
  <c r="F28" i="1"/>
  <c r="E28" i="1"/>
  <c r="C28" i="1"/>
  <c r="H27" i="1"/>
  <c r="G27" i="1"/>
  <c r="F27" i="1"/>
  <c r="E27" i="1"/>
  <c r="C2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N38" i="1" s="1"/>
  <c r="M17" i="1"/>
  <c r="L17" i="1"/>
  <c r="K17" i="1"/>
  <c r="J17" i="1"/>
  <c r="I17" i="1"/>
  <c r="H16" i="1"/>
  <c r="G16" i="1"/>
  <c r="F16" i="1"/>
  <c r="E16" i="1"/>
  <c r="C16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AC10" i="1"/>
  <c r="W10" i="1"/>
  <c r="Q10" i="1"/>
  <c r="K10" i="1"/>
  <c r="G35" i="1" l="1"/>
  <c r="C35" i="1"/>
  <c r="H35" i="1"/>
  <c r="E35" i="1"/>
  <c r="F35" i="1"/>
  <c r="S38" i="1"/>
  <c r="S52" i="1" s="1"/>
  <c r="W38" i="1"/>
  <c r="W97" i="1" s="1"/>
  <c r="AA38" i="1"/>
  <c r="AA67" i="1" s="1"/>
  <c r="AE38" i="1"/>
  <c r="AE67" i="1" s="1"/>
  <c r="T38" i="1"/>
  <c r="T67" i="1" s="1"/>
  <c r="X38" i="1"/>
  <c r="X67" i="1" s="1"/>
  <c r="AB38" i="1"/>
  <c r="AB97" i="1" s="1"/>
  <c r="AF38" i="1"/>
  <c r="AF52" i="1" s="1"/>
  <c r="D25" i="1"/>
  <c r="P38" i="1"/>
  <c r="P67" i="1" s="1"/>
  <c r="K38" i="1"/>
  <c r="K82" i="1" s="1"/>
  <c r="M38" i="1"/>
  <c r="M82" i="1" s="1"/>
  <c r="I38" i="1"/>
  <c r="H49" i="1"/>
  <c r="D43" i="1"/>
  <c r="D48" i="1"/>
  <c r="E64" i="1"/>
  <c r="D62" i="1"/>
  <c r="E79" i="1"/>
  <c r="D77" i="1"/>
  <c r="G94" i="1"/>
  <c r="D88" i="1"/>
  <c r="D90" i="1"/>
  <c r="C94" i="1"/>
  <c r="D34" i="1"/>
  <c r="D22" i="1"/>
  <c r="D47" i="1"/>
  <c r="D60" i="1"/>
  <c r="D61" i="1"/>
  <c r="D75" i="1"/>
  <c r="D76" i="1"/>
  <c r="V38" i="1"/>
  <c r="V97" i="1" s="1"/>
  <c r="Z38" i="1"/>
  <c r="Z67" i="1" s="1"/>
  <c r="AD38" i="1"/>
  <c r="AD67" i="1" s="1"/>
  <c r="D42" i="1"/>
  <c r="D58" i="1"/>
  <c r="D73" i="1"/>
  <c r="D87" i="1"/>
  <c r="D92" i="1"/>
  <c r="R38" i="1"/>
  <c r="R97" i="1" s="1"/>
  <c r="Z82" i="1"/>
  <c r="P97" i="1"/>
  <c r="C17" i="1"/>
  <c r="G17" i="1"/>
  <c r="U38" i="1"/>
  <c r="U67" i="1" s="1"/>
  <c r="AC38" i="1"/>
  <c r="AC82" i="1" s="1"/>
  <c r="D26" i="1"/>
  <c r="D46" i="1"/>
  <c r="D74" i="1"/>
  <c r="H94" i="1"/>
  <c r="F17" i="1"/>
  <c r="D28" i="1"/>
  <c r="D29" i="1"/>
  <c r="D20" i="1"/>
  <c r="E49" i="1"/>
  <c r="D44" i="1"/>
  <c r="X52" i="1"/>
  <c r="D56" i="1"/>
  <c r="H64" i="1"/>
  <c r="D63" i="1"/>
  <c r="D71" i="1"/>
  <c r="H79" i="1"/>
  <c r="D78" i="1"/>
  <c r="D89" i="1"/>
  <c r="X97" i="1"/>
  <c r="L38" i="1"/>
  <c r="L52" i="1" s="1"/>
  <c r="H17" i="1"/>
  <c r="D16" i="1"/>
  <c r="Q38" i="1"/>
  <c r="Y38" i="1"/>
  <c r="D21" i="1"/>
  <c r="G49" i="1"/>
  <c r="D59" i="1"/>
  <c r="P82" i="1"/>
  <c r="D86" i="1"/>
  <c r="D93" i="1"/>
  <c r="D13" i="1"/>
  <c r="D33" i="1"/>
  <c r="D19" i="1"/>
  <c r="J38" i="1"/>
  <c r="C49" i="1"/>
  <c r="D45" i="1"/>
  <c r="C64" i="1"/>
  <c r="G64" i="1"/>
  <c r="D57" i="1"/>
  <c r="C79" i="1"/>
  <c r="G79" i="1"/>
  <c r="D72" i="1"/>
  <c r="E94" i="1"/>
  <c r="D91" i="1"/>
  <c r="N97" i="1"/>
  <c r="N82" i="1"/>
  <c r="N67" i="1"/>
  <c r="N52" i="1"/>
  <c r="F64" i="1"/>
  <c r="F94" i="1"/>
  <c r="O38" i="1"/>
  <c r="W67" i="1"/>
  <c r="W52" i="1"/>
  <c r="E17" i="1"/>
  <c r="F49" i="1"/>
  <c r="F79" i="1"/>
  <c r="D27" i="1"/>
  <c r="D24" i="1"/>
  <c r="D15" i="1"/>
  <c r="D32" i="1"/>
  <c r="D23" i="1"/>
  <c r="D14" i="1"/>
  <c r="D30" i="1"/>
  <c r="T82" i="1" l="1"/>
  <c r="S67" i="1"/>
  <c r="Q67" i="1"/>
  <c r="R39" i="1"/>
  <c r="D35" i="1"/>
  <c r="AD97" i="1"/>
  <c r="S82" i="1"/>
  <c r="Z52" i="1"/>
  <c r="T97" i="1"/>
  <c r="Z97" i="1"/>
  <c r="G38" i="1"/>
  <c r="G52" i="1" s="1"/>
  <c r="S97" i="1"/>
  <c r="T52" i="1"/>
  <c r="AE82" i="1"/>
  <c r="X39" i="1"/>
  <c r="W82" i="1"/>
  <c r="AD82" i="1"/>
  <c r="X82" i="1"/>
  <c r="C38" i="1"/>
  <c r="C52" i="1" s="1"/>
  <c r="AF67" i="1"/>
  <c r="V82" i="1"/>
  <c r="D64" i="1"/>
  <c r="AF82" i="1"/>
  <c r="L67" i="1"/>
  <c r="AE97" i="1"/>
  <c r="AF97" i="1"/>
  <c r="M67" i="1"/>
  <c r="AE52" i="1"/>
  <c r="V52" i="1"/>
  <c r="AA97" i="1"/>
  <c r="AA82" i="1"/>
  <c r="AB52" i="1"/>
  <c r="AA52" i="1"/>
  <c r="D49" i="1"/>
  <c r="AB67" i="1"/>
  <c r="AB82" i="1"/>
  <c r="Y82" i="1"/>
  <c r="K97" i="1"/>
  <c r="AD52" i="1"/>
  <c r="AD39" i="1"/>
  <c r="H38" i="1"/>
  <c r="H97" i="1" s="1"/>
  <c r="U82" i="1"/>
  <c r="U97" i="1"/>
  <c r="M97" i="1"/>
  <c r="K67" i="1"/>
  <c r="V67" i="1"/>
  <c r="P52" i="1"/>
  <c r="M52" i="1"/>
  <c r="K52" i="1"/>
  <c r="Q82" i="1"/>
  <c r="Q97" i="1"/>
  <c r="D94" i="1"/>
  <c r="D17" i="1"/>
  <c r="R67" i="1"/>
  <c r="R68" i="1" s="1"/>
  <c r="R52" i="1"/>
  <c r="R82" i="1"/>
  <c r="H67" i="1"/>
  <c r="AC97" i="1"/>
  <c r="Y97" i="1"/>
  <c r="X98" i="1" s="1"/>
  <c r="L39" i="1"/>
  <c r="L82" i="1"/>
  <c r="L83" i="1" s="1"/>
  <c r="AC52" i="1"/>
  <c r="Y52" i="1"/>
  <c r="X53" i="1" s="1"/>
  <c r="U52" i="1"/>
  <c r="Q52" i="1"/>
  <c r="L97" i="1"/>
  <c r="J82" i="1"/>
  <c r="J67" i="1"/>
  <c r="J97" i="1"/>
  <c r="J52" i="1"/>
  <c r="D79" i="1"/>
  <c r="AC67" i="1"/>
  <c r="Y67" i="1"/>
  <c r="X68" i="1" s="1"/>
  <c r="F38" i="1"/>
  <c r="F52" i="1" s="1"/>
  <c r="I97" i="1"/>
  <c r="I82" i="1"/>
  <c r="I67" i="1"/>
  <c r="I52" i="1"/>
  <c r="E38" i="1"/>
  <c r="O97" i="1"/>
  <c r="O82" i="1"/>
  <c r="O67" i="1"/>
  <c r="O52" i="1"/>
  <c r="AD68" i="1" l="1"/>
  <c r="G67" i="1"/>
  <c r="H52" i="1"/>
  <c r="AD98" i="1"/>
  <c r="R98" i="1"/>
  <c r="AD83" i="1"/>
  <c r="G82" i="1"/>
  <c r="R53" i="1"/>
  <c r="G97" i="1"/>
  <c r="C97" i="1"/>
  <c r="C67" i="1"/>
  <c r="X83" i="1"/>
  <c r="C82" i="1"/>
  <c r="AD53" i="1"/>
  <c r="R83" i="1"/>
  <c r="L68" i="1"/>
  <c r="H82" i="1"/>
  <c r="D38" i="1"/>
  <c r="D97" i="1" s="1"/>
  <c r="L53" i="1"/>
  <c r="L98" i="1"/>
  <c r="F82" i="1"/>
  <c r="F67" i="1"/>
  <c r="F97" i="1"/>
  <c r="E97" i="1"/>
  <c r="E82" i="1"/>
  <c r="E67" i="1"/>
  <c r="E52" i="1"/>
  <c r="D67" i="1" l="1"/>
  <c r="D52" i="1"/>
  <c r="D82" i="1"/>
</calcChain>
</file>

<file path=xl/sharedStrings.xml><?xml version="1.0" encoding="utf-8"?>
<sst xmlns="http://schemas.openxmlformats.org/spreadsheetml/2006/main" count="237" uniqueCount="87">
  <si>
    <t>Lp.</t>
  </si>
  <si>
    <t>Liczba egz.</t>
  </si>
  <si>
    <t>Ogólna liczba godzin</t>
  </si>
  <si>
    <t>Rozdział zajęć programowych na semestry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</si>
  <si>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</si>
  <si>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</si>
  <si>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</si>
  <si>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</si>
  <si>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</si>
  <si>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</si>
  <si>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</si>
  <si>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</si>
  <si>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</si>
  <si>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</si>
  <si>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</si>
  <si>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</si>
  <si>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</si>
  <si>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</si>
  <si>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</si>
  <si>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</si>
  <si>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</si>
  <si>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</si>
  <si>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</si>
  <si>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Przedmiot humanistyczny / społeczny 1</t>
  </si>
  <si>
    <t>Przedmiot humanistyczny / społeczny 2</t>
  </si>
  <si>
    <t>Język obcy</t>
  </si>
  <si>
    <t>Inżynieria systemów</t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</si>
  <si>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</si>
  <si>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family val="2"/>
        <charset val="238"/>
      </rPr>
      <t>Przedmioty kierunkowe</t>
    </r>
  </si>
  <si>
    <t>Organizacja i technologia montażu</t>
  </si>
  <si>
    <t>Metody wspomagania decyzji</t>
  </si>
  <si>
    <t>Zintegrowane informatyczne systemy zarządzania</t>
  </si>
  <si>
    <t>Zarządzanie strategiczne</t>
  </si>
  <si>
    <t>Zarządzanie wiedzą</t>
  </si>
  <si>
    <t>Przedsiębiorczość i innowacyjność</t>
  </si>
  <si>
    <t>Systemy logistyczne</t>
  </si>
  <si>
    <t>Ekologia w przemyśle</t>
  </si>
  <si>
    <t>Elastyczne systemy produkcyjne</t>
  </si>
  <si>
    <t>Symulacja i prognozowanie w przedsiębiorstwie</t>
  </si>
  <si>
    <t>Ergoinżynieria pracy</t>
  </si>
  <si>
    <t>Zarządzanie zasobami ludzkimi</t>
  </si>
  <si>
    <t>Razem w bloku B</t>
  </si>
  <si>
    <r>
      <t xml:space="preserve">RAZEM </t>
    </r>
    <r>
      <rPr>
        <sz val="16"/>
        <rFont val="Arial CE"/>
        <charset val="238"/>
      </rPr>
      <t>(A+B)</t>
    </r>
  </si>
  <si>
    <t>Liczba godzin w semestrze</t>
  </si>
  <si>
    <r>
      <rPr>
        <sz val="16"/>
        <rFont val="Arial CE"/>
        <charset val="238"/>
      </rPr>
      <t>Blok C1 - Przedmioty specjalności:</t>
    </r>
    <r>
      <rPr>
        <b/>
        <sz val="16"/>
        <color theme="5" tint="-0.499984740745262"/>
        <rFont val="Arial CE"/>
        <charset val="238"/>
      </rPr>
      <t xml:space="preserve"> Systemy produkcyjne (SP)</t>
    </r>
  </si>
  <si>
    <t>Praca przejściowa</t>
  </si>
  <si>
    <t>Seminarium dyplomowe</t>
  </si>
  <si>
    <t>Przygotowanie pracy dyplomowej</t>
  </si>
  <si>
    <t>Komputerowe projektowanie procesów technologicznych</t>
  </si>
  <si>
    <t>Sterowanie procesami wytwarzania</t>
  </si>
  <si>
    <t>Systemy narzędziowe</t>
  </si>
  <si>
    <t>Razem w bloku C1</t>
  </si>
  <si>
    <r>
      <t xml:space="preserve">RAZEM </t>
    </r>
    <r>
      <rPr>
        <b/>
        <sz val="16"/>
        <color theme="5" tint="-0.499984740745262"/>
        <rFont val="Arial CE"/>
        <charset val="238"/>
      </rPr>
      <t>(SP)</t>
    </r>
  </si>
  <si>
    <r>
      <rPr>
        <sz val="16"/>
        <rFont val="Arial CE"/>
        <charset val="238"/>
      </rP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Informatyzacja produkcji (IPR)</t>
    </r>
  </si>
  <si>
    <t>Zarządzanie projektem informatycznym</t>
  </si>
  <si>
    <t>Systemy ERP</t>
  </si>
  <si>
    <t>Zarządzanie cyklem życia wyrobu PLM</t>
  </si>
  <si>
    <t>Modelowanie procesów biznesowych</t>
  </si>
  <si>
    <t>Razem w bloku C2</t>
  </si>
  <si>
    <r>
      <t xml:space="preserve">RAZEM </t>
    </r>
    <r>
      <rPr>
        <b/>
        <sz val="16"/>
        <color theme="5" tint="-0.499984740745262"/>
        <rFont val="Arial CE"/>
        <charset val="238"/>
      </rPr>
      <t>(IPR)</t>
    </r>
  </si>
  <si>
    <t>Logistyka II</t>
  </si>
  <si>
    <t>Logistyka procesów eksploatacji systemów technicznych</t>
  </si>
  <si>
    <t>Projektowanie systemów logistycznych</t>
  </si>
  <si>
    <t>Logistyka transportu wewnętrznego</t>
  </si>
  <si>
    <t>Razem w bloku C3</t>
  </si>
  <si>
    <r>
      <t xml:space="preserve">RAZEM </t>
    </r>
    <r>
      <rPr>
        <b/>
        <sz val="16"/>
        <color theme="5" tint="-0.499984740745262"/>
        <rFont val="Arial CE"/>
        <charset val="238"/>
      </rPr>
      <t>(LP)</t>
    </r>
  </si>
  <si>
    <r>
      <rPr>
        <sz val="16"/>
        <rFont val="Arial CE"/>
        <charset val="238"/>
      </rPr>
      <t>Blok C4 -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Zarządzanie jakością (ZJ)</t>
    </r>
  </si>
  <si>
    <t>Projektowanie i utrzymywanie systemów zarządzania jakością</t>
  </si>
  <si>
    <t>Znormalizowane systemy zarządzania</t>
  </si>
  <si>
    <t>Normalizacja, akredytacja i certyfikacja</t>
  </si>
  <si>
    <t>Badania wymagań i satysfakcji klientów</t>
  </si>
  <si>
    <t>Razem w bloku C4</t>
  </si>
  <si>
    <r>
      <t xml:space="preserve">RAZEM </t>
    </r>
    <r>
      <rPr>
        <b/>
        <sz val="16"/>
        <color theme="5" tint="-0.499984740745262"/>
        <rFont val="Arial CE"/>
        <charset val="238"/>
      </rPr>
      <t>(ZJ)</t>
    </r>
  </si>
  <si>
    <t>Doskonalenie procesów produkcyjnych</t>
  </si>
  <si>
    <t>Technologie bezubytkowe</t>
  </si>
  <si>
    <t>Technologie ubytkowe</t>
  </si>
  <si>
    <t>Organizacja i sterowanie produkcją</t>
  </si>
  <si>
    <t>Zatwierdzony przez Sentat PP uchwałą Nr 169 z dnia 26.06.2019 r.</t>
  </si>
  <si>
    <t>PLAN  STUDIÓW</t>
  </si>
  <si>
    <r>
      <rPr>
        <sz val="16"/>
        <rFont val="SquareSlab711MdEU"/>
        <charset val="238"/>
      </rPr>
      <t>Kierunek:</t>
    </r>
    <r>
      <rPr>
        <sz val="16"/>
        <color theme="6" tint="-0.249977111117893"/>
        <rFont val="SquareSlab711MdEU"/>
        <charset val="238"/>
      </rPr>
      <t xml:space="preserve"> </t>
    </r>
    <r>
      <rPr>
        <sz val="16"/>
        <color rgb="FF0070C0"/>
        <rFont val="SquareSlab711MdEU"/>
        <charset val="238"/>
      </rPr>
      <t>ZARZĄDZANIE I INŻYNIERIA PRODUKCJI</t>
    </r>
  </si>
  <si>
    <r>
      <rPr>
        <sz val="16"/>
        <color rgb="FFC00000"/>
        <rFont val="SquareSlab711LtEU"/>
        <charset val="238"/>
      </rPr>
      <t>Studia NIESTACJONARNE</t>
    </r>
    <r>
      <rPr>
        <sz val="16"/>
        <rFont val="SquareSlab711LtEU"/>
        <charset val="238"/>
      </rPr>
      <t>, II stopnia</t>
    </r>
  </si>
  <si>
    <r>
      <t xml:space="preserve">Obowiązuje od roku akademickiego </t>
    </r>
    <r>
      <rPr>
        <b/>
        <sz val="13"/>
        <rFont val="SquareSlab711LtEU"/>
        <charset val="238"/>
      </rPr>
      <t>2019/2020</t>
    </r>
  </si>
  <si>
    <r>
      <rPr>
        <sz val="16"/>
        <rFont val="Arial CE"/>
        <charset val="238"/>
      </rPr>
      <t xml:space="preserve">Blok C3 - Przedmioty specjalności: </t>
    </r>
    <r>
      <rPr>
        <b/>
        <sz val="16"/>
        <color theme="5" tint="-0.499984740745262"/>
        <rFont val="Arial CE"/>
        <charset val="238"/>
      </rPr>
      <t>Logistyka przedsiębiorstwa produkcyjnego (LPP)</t>
    </r>
  </si>
  <si>
    <t>WYDZIAŁ INŻYNIERII MECHANICZNEJ</t>
  </si>
  <si>
    <r>
      <rPr>
        <sz val="16"/>
        <color theme="0" tint="-0.499984740745262"/>
        <rFont val="Verdana"/>
        <family val="2"/>
        <charset val="238"/>
      </rPr>
      <t>Przedmioty obieralne,</t>
    </r>
    <r>
      <rPr>
        <i/>
        <sz val="16"/>
        <color theme="0" tint="-0.499984740745262"/>
        <rFont val="Verdana"/>
        <family val="2"/>
        <charset val="238"/>
      </rPr>
      <t xml:space="preserve"> do wyboru 32 godz.</t>
    </r>
  </si>
  <si>
    <t>Dla naboru: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</si>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</sst>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24"/>
      <color theme="3"/>
      <name val="SquareSlab711MdEU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b/>
      <sz val="14"/>
      <name val="Arial CE"/>
      <family val="2"/>
      <charset val="238"/>
    </font>
    <font>
      <b/>
      <sz val="18"/>
      <color rgb="FF0070C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color theme="3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SquareSlab711LtEU"/>
      <charset val="238"/>
    </font>
    <font>
      <b/>
      <sz val="14"/>
      <color indexed="53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2"/>
      <name val="Arial CE"/>
      <family val="2"/>
      <charset val="238"/>
    </font>
    <font>
      <i/>
      <sz val="14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2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sz val="18"/>
      <color rgb="FFFF0000"/>
      <name val="ZurichCnEU"/>
      <charset val="238"/>
    </font>
    <font>
      <b/>
      <sz val="16"/>
      <color theme="5" tint="-0.499984740745262"/>
      <name val="Arial CE"/>
      <charset val="238"/>
    </font>
    <font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16"/>
      <color theme="0" tint="-0.499984740745262"/>
      <name val="Verdana"/>
      <family val="2"/>
      <charset val="238"/>
    </font>
    <font>
      <b/>
      <sz val="16"/>
      <color theme="0" tint="-0.499984740745262"/>
      <name val="ZurichCnEU"/>
      <charset val="238"/>
    </font>
    <font>
      <b/>
      <sz val="18"/>
      <color theme="0" tint="-0.499984740745262"/>
      <name val="ZurichCnEU"/>
      <charset val="238"/>
    </font>
    <font>
      <sz val="16"/>
      <name val="SquareSlab711MdEU"/>
      <charset val="238"/>
    </font>
    <font>
      <sz val="16"/>
      <color theme="6" tint="-0.249977111117893"/>
      <name val="SquareSlab711MdEU"/>
      <charset val="238"/>
    </font>
    <font>
      <sz val="16"/>
      <color rgb="FF0070C0"/>
      <name val="SquareSlab711MdEU"/>
      <charset val="238"/>
    </font>
    <font>
      <sz val="16"/>
      <name val="SquareSlab711LtEU"/>
      <charset val="238"/>
    </font>
    <font>
      <sz val="16"/>
      <color rgb="FFC00000"/>
      <name val="SquareSlab711LtEU"/>
      <charset val="238"/>
    </font>
    <font>
      <sz val="13"/>
      <name val="SquareSlab711LtEU"/>
      <charset val="238"/>
    </font>
    <font>
      <b/>
      <sz val="13"/>
      <name val="SquareSlab711LtEU"/>
      <charset val="238"/>
    </font>
    <font>
      <sz val="16"/>
      <color theme="0" tint="-0.499984740745262"/>
      <name val="Verdana"/>
      <family val="2"/>
      <charset val="238"/>
    </font>
    <font>
      <i/>
      <sz val="16"/>
      <color theme="0" tint="-0.499984740745262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0" fillId="2" borderId="0"/>
    <xf numFmtId="0" fontId="20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4" fillId="0" borderId="3" xfId="1" applyFont="1" applyBorder="1" applyAlignment="1">
      <alignment horizontal="right" vertical="center"/>
    </xf>
    <xf numFmtId="0" fontId="3" fillId="0" borderId="0" xfId="2" applyFont="1"/>
    <xf numFmtId="0" fontId="5" fillId="0" borderId="4" xfId="1" applyFont="1" applyBorder="1" applyAlignment="1">
      <alignment vertical="center"/>
    </xf>
    <xf numFmtId="0" fontId="3" fillId="0" borderId="0" xfId="1" applyFont="1" applyBorder="1"/>
    <xf numFmtId="0" fontId="6" fillId="0" borderId="0" xfId="0" applyFont="1" applyBorder="1" applyAlignment="1">
      <alignment vertical="center"/>
    </xf>
    <xf numFmtId="0" fontId="3" fillId="0" borderId="0" xfId="2" applyFont="1" applyBorder="1"/>
    <xf numFmtId="0" fontId="7" fillId="0" borderId="0" xfId="1" applyFont="1" applyBorder="1"/>
    <xf numFmtId="0" fontId="8" fillId="0" borderId="5" xfId="2" applyFont="1" applyBorder="1" applyAlignment="1">
      <alignment horizontal="right"/>
    </xf>
    <xf numFmtId="0" fontId="9" fillId="0" borderId="4" xfId="1" applyFont="1" applyBorder="1"/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4" fillId="0" borderId="0" xfId="1" applyFont="1" applyBorder="1" applyAlignment="1">
      <alignment horizontal="centerContinuous"/>
    </xf>
    <xf numFmtId="0" fontId="3" fillId="0" borderId="5" xfId="2" applyFont="1" applyBorder="1"/>
    <xf numFmtId="0" fontId="3" fillId="0" borderId="0" xfId="2" applyFont="1" applyFill="1" applyBorder="1" applyAlignment="1">
      <alignment horizontal="center"/>
    </xf>
    <xf numFmtId="0" fontId="2" fillId="0" borderId="0" xfId="1" applyBorder="1"/>
    <xf numFmtId="0" fontId="16" fillId="0" borderId="0" xfId="1" applyFont="1" applyBorder="1" applyAlignment="1"/>
    <xf numFmtId="0" fontId="19" fillId="0" borderId="9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Continuous" vertical="center"/>
    </xf>
    <xf numFmtId="0" fontId="23" fillId="0" borderId="12" xfId="2" applyFont="1" applyFill="1" applyBorder="1" applyAlignment="1">
      <alignment horizontal="centerContinuous"/>
    </xf>
    <xf numFmtId="0" fontId="21" fillId="0" borderId="12" xfId="2" applyFont="1" applyFill="1" applyBorder="1" applyAlignment="1">
      <alignment horizontal="centerContinuous"/>
    </xf>
    <xf numFmtId="0" fontId="21" fillId="0" borderId="13" xfId="2" applyFont="1" applyFill="1" applyBorder="1" applyAlignment="1">
      <alignment horizontal="centerContinuous"/>
    </xf>
    <xf numFmtId="0" fontId="18" fillId="0" borderId="9" xfId="2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horizontal="center" vertical="center"/>
    </xf>
    <xf numFmtId="0" fontId="3" fillId="0" borderId="0" xfId="0" applyFont="1"/>
    <xf numFmtId="0" fontId="32" fillId="4" borderId="24" xfId="2" applyFont="1" applyFill="1" applyBorder="1" applyAlignment="1">
      <alignment horizontal="center" vertical="center"/>
    </xf>
    <xf numFmtId="0" fontId="32" fillId="0" borderId="25" xfId="2" applyFont="1" applyBorder="1" applyAlignment="1">
      <alignment horizontal="center" vertical="center"/>
    </xf>
    <xf numFmtId="0" fontId="32" fillId="3" borderId="24" xfId="2" applyFont="1" applyFill="1" applyBorder="1" applyAlignment="1">
      <alignment horizontal="center" vertical="center"/>
    </xf>
    <xf numFmtId="0" fontId="32" fillId="6" borderId="24" xfId="2" applyFont="1" applyFill="1" applyBorder="1" applyAlignment="1">
      <alignment horizontal="center" vertical="center"/>
    </xf>
    <xf numFmtId="0" fontId="32" fillId="0" borderId="24" xfId="2" applyFont="1" applyFill="1" applyBorder="1" applyAlignment="1">
      <alignment horizontal="center" vertical="center"/>
    </xf>
    <xf numFmtId="0" fontId="32" fillId="5" borderId="25" xfId="2" applyFont="1" applyFill="1" applyBorder="1" applyAlignment="1">
      <alignment horizontal="center" vertical="center"/>
    </xf>
    <xf numFmtId="0" fontId="32" fillId="0" borderId="26" xfId="2" applyFont="1" applyFill="1" applyBorder="1" applyAlignment="1">
      <alignment horizontal="center" vertical="center"/>
    </xf>
    <xf numFmtId="0" fontId="32" fillId="0" borderId="0" xfId="2" applyFont="1" applyFill="1"/>
    <xf numFmtId="0" fontId="32" fillId="0" borderId="0" xfId="2" applyFont="1"/>
    <xf numFmtId="0" fontId="33" fillId="0" borderId="0" xfId="2" applyFont="1"/>
    <xf numFmtId="0" fontId="32" fillId="0" borderId="0" xfId="2" applyFont="1" applyAlignment="1">
      <alignment vertical="center"/>
    </xf>
    <xf numFmtId="0" fontId="32" fillId="4" borderId="19" xfId="2" applyFont="1" applyFill="1" applyBorder="1" applyAlignment="1">
      <alignment horizontal="center" vertical="center"/>
    </xf>
    <xf numFmtId="0" fontId="32" fillId="0" borderId="28" xfId="2" applyFont="1" applyBorder="1" applyAlignment="1">
      <alignment horizontal="center" vertical="center"/>
    </xf>
    <xf numFmtId="0" fontId="34" fillId="3" borderId="24" xfId="2" applyFont="1" applyFill="1" applyBorder="1" applyAlignment="1">
      <alignment horizontal="center" vertical="center"/>
    </xf>
    <xf numFmtId="0" fontId="34" fillId="6" borderId="24" xfId="2" applyFont="1" applyFill="1" applyBorder="1" applyAlignment="1">
      <alignment horizontal="center" vertical="center"/>
    </xf>
    <xf numFmtId="0" fontId="34" fillId="8" borderId="24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 applyBorder="1"/>
    <xf numFmtId="0" fontId="7" fillId="0" borderId="32" xfId="0" applyFont="1" applyBorder="1"/>
    <xf numFmtId="0" fontId="14" fillId="0" borderId="0" xfId="0" applyFont="1"/>
    <xf numFmtId="0" fontId="3" fillId="0" borderId="4" xfId="2" applyFont="1" applyBorder="1"/>
    <xf numFmtId="0" fontId="34" fillId="0" borderId="2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33" xfId="2" applyFont="1" applyBorder="1"/>
    <xf numFmtId="0" fontId="3" fillId="0" borderId="34" xfId="2" applyFont="1" applyBorder="1"/>
    <xf numFmtId="0" fontId="3" fillId="0" borderId="35" xfId="2" applyFont="1" applyBorder="1"/>
    <xf numFmtId="0" fontId="17" fillId="0" borderId="2" xfId="1" applyFont="1" applyBorder="1"/>
    <xf numFmtId="0" fontId="17" fillId="0" borderId="2" xfId="1" applyFont="1" applyBorder="1" applyAlignment="1">
      <alignment horizontal="right"/>
    </xf>
    <xf numFmtId="0" fontId="15" fillId="0" borderId="0" xfId="1" applyFont="1" applyBorder="1" applyAlignment="1">
      <alignment horizontal="left" vertical="top"/>
    </xf>
    <xf numFmtId="0" fontId="3" fillId="0" borderId="0" xfId="2" applyFont="1" applyBorder="1" applyAlignment="1">
      <alignment vertical="center"/>
    </xf>
    <xf numFmtId="0" fontId="17" fillId="0" borderId="0" xfId="2" applyFont="1" applyBorder="1"/>
    <xf numFmtId="0" fontId="29" fillId="7" borderId="36" xfId="2" applyFont="1" applyFill="1" applyBorder="1" applyAlignment="1">
      <alignment horizontal="left" vertical="center" indent="1"/>
    </xf>
    <xf numFmtId="0" fontId="9" fillId="7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horizontal="center"/>
    </xf>
    <xf numFmtId="0" fontId="9" fillId="0" borderId="13" xfId="2" applyFont="1" applyFill="1" applyBorder="1" applyAlignment="1">
      <alignment vertical="center"/>
    </xf>
    <xf numFmtId="0" fontId="19" fillId="0" borderId="15" xfId="2" applyFont="1" applyFill="1" applyBorder="1" applyAlignment="1">
      <alignment horizontal="center"/>
    </xf>
    <xf numFmtId="0" fontId="21" fillId="0" borderId="16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Continuous" vertical="center"/>
    </xf>
    <xf numFmtId="0" fontId="9" fillId="0" borderId="16" xfId="2" applyFont="1" applyFill="1" applyBorder="1" applyAlignment="1">
      <alignment horizontal="centerContinuous"/>
    </xf>
    <xf numFmtId="0" fontId="21" fillId="0" borderId="16" xfId="2" applyFont="1" applyFill="1" applyBorder="1" applyAlignment="1">
      <alignment horizontal="centerContinuous"/>
    </xf>
    <xf numFmtId="0" fontId="21" fillId="0" borderId="18" xfId="2" applyFont="1" applyFill="1" applyBorder="1" applyAlignment="1">
      <alignment horizontal="centerContinuous"/>
    </xf>
    <xf numFmtId="0" fontId="28" fillId="0" borderId="20" xfId="2" applyFont="1" applyFill="1" applyBorder="1" applyAlignment="1">
      <alignment horizontal="center"/>
    </xf>
    <xf numFmtId="0" fontId="3" fillId="0" borderId="25" xfId="2" applyFont="1" applyFill="1" applyBorder="1" applyAlignment="1">
      <alignment horizontal="center" vertical="center"/>
    </xf>
    <xf numFmtId="0" fontId="3" fillId="6" borderId="24" xfId="2" applyFont="1" applyFill="1" applyBorder="1" applyAlignment="1">
      <alignment horizontal="center" vertical="center"/>
    </xf>
    <xf numFmtId="0" fontId="3" fillId="6" borderId="3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2" fillId="6" borderId="31" xfId="2" applyFont="1" applyFill="1" applyBorder="1" applyAlignment="1">
      <alignment horizontal="center" vertical="center"/>
    </xf>
    <xf numFmtId="0" fontId="32" fillId="5" borderId="24" xfId="2" applyFont="1" applyFill="1" applyBorder="1" applyAlignment="1">
      <alignment horizontal="center" vertical="center"/>
    </xf>
    <xf numFmtId="0" fontId="34" fillId="5" borderId="25" xfId="2" applyFont="1" applyFill="1" applyBorder="1" applyAlignment="1">
      <alignment horizontal="center" vertical="center"/>
    </xf>
    <xf numFmtId="0" fontId="32" fillId="3" borderId="19" xfId="2" applyFont="1" applyFill="1" applyBorder="1" applyAlignment="1">
      <alignment horizontal="center" vertical="center"/>
    </xf>
    <xf numFmtId="0" fontId="34" fillId="6" borderId="31" xfId="2" applyFont="1" applyFill="1" applyBorder="1" applyAlignment="1">
      <alignment horizontal="center" vertical="center"/>
    </xf>
    <xf numFmtId="0" fontId="34" fillId="5" borderId="24" xfId="2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2" xfId="0" applyFont="1" applyBorder="1"/>
    <xf numFmtId="3" fontId="7" fillId="0" borderId="7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38" xfId="0" applyFont="1" applyBorder="1"/>
    <xf numFmtId="0" fontId="7" fillId="0" borderId="8" xfId="0" applyFont="1" applyBorder="1"/>
    <xf numFmtId="3" fontId="31" fillId="3" borderId="24" xfId="0" applyNumberFormat="1" applyFont="1" applyFill="1" applyBorder="1" applyAlignment="1">
      <alignment horizontal="center" vertical="top" textRotation="90" readingOrder="1"/>
    </xf>
    <xf numFmtId="3" fontId="31" fillId="9" borderId="24" xfId="0" applyNumberFormat="1" applyFont="1" applyFill="1" applyBorder="1" applyAlignment="1">
      <alignment horizontal="center" vertical="top" textRotation="90" readingOrder="1"/>
    </xf>
    <xf numFmtId="3" fontId="31" fillId="7" borderId="24" xfId="0" applyNumberFormat="1" applyFont="1" applyFill="1" applyBorder="1" applyAlignment="1">
      <alignment horizontal="center" vertical="top" textRotation="90" readingOrder="1"/>
    </xf>
    <xf numFmtId="3" fontId="31" fillId="5" borderId="28" xfId="0" applyNumberFormat="1" applyFont="1" applyFill="1" applyBorder="1" applyAlignment="1">
      <alignment horizontal="center" vertical="top" textRotation="90" readingOrder="1"/>
    </xf>
    <xf numFmtId="3" fontId="31" fillId="7" borderId="31" xfId="0" applyNumberFormat="1" applyFont="1" applyFill="1" applyBorder="1" applyAlignment="1">
      <alignment horizontal="center" vertical="top" textRotation="90" readingOrder="1"/>
    </xf>
    <xf numFmtId="3" fontId="31" fillId="5" borderId="20" xfId="0" applyNumberFormat="1" applyFont="1" applyFill="1" applyBorder="1" applyAlignment="1">
      <alignment horizontal="center" vertical="top" textRotation="90" readingOrder="1"/>
    </xf>
    <xf numFmtId="3" fontId="31" fillId="5" borderId="12" xfId="0" applyNumberFormat="1" applyFont="1" applyFill="1" applyBorder="1" applyAlignment="1">
      <alignment horizontal="center" vertical="top" textRotation="90" readingOrder="1"/>
    </xf>
    <xf numFmtId="3" fontId="31" fillId="7" borderId="26" xfId="0" applyNumberFormat="1" applyFont="1" applyFill="1" applyBorder="1" applyAlignment="1">
      <alignment horizontal="center" vertical="top" textRotation="90" readingOrder="1"/>
    </xf>
    <xf numFmtId="0" fontId="3" fillId="10" borderId="0" xfId="2" applyFont="1" applyFill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9" fillId="7" borderId="23" xfId="2" applyFont="1" applyFill="1" applyBorder="1" applyAlignment="1">
      <alignment horizontal="left" vertical="center" indent="1"/>
    </xf>
    <xf numFmtId="0" fontId="9" fillId="7" borderId="30" xfId="2" applyFont="1" applyFill="1" applyBorder="1" applyAlignment="1">
      <alignment vertical="center"/>
    </xf>
    <xf numFmtId="0" fontId="9" fillId="0" borderId="30" xfId="2" applyFont="1" applyFill="1" applyBorder="1" applyAlignment="1">
      <alignment vertical="center"/>
    </xf>
    <xf numFmtId="0" fontId="9" fillId="0" borderId="30" xfId="2" applyFont="1" applyFill="1" applyBorder="1" applyAlignment="1">
      <alignment horizontal="center"/>
    </xf>
    <xf numFmtId="0" fontId="9" fillId="0" borderId="39" xfId="2" applyFont="1" applyFill="1" applyBorder="1" applyAlignment="1">
      <alignment vertical="center"/>
    </xf>
    <xf numFmtId="0" fontId="36" fillId="0" borderId="12" xfId="2" applyFont="1" applyBorder="1" applyAlignment="1">
      <alignment vertical="center" shrinkToFit="1"/>
    </xf>
    <xf numFmtId="0" fontId="36" fillId="0" borderId="23" xfId="2" applyFont="1" applyBorder="1" applyAlignment="1">
      <alignment horizontal="center" vertical="center"/>
    </xf>
    <xf numFmtId="0" fontId="36" fillId="0" borderId="27" xfId="2" applyFont="1" applyFill="1" applyBorder="1" applyAlignment="1">
      <alignment horizontal="center" vertical="center"/>
    </xf>
    <xf numFmtId="0" fontId="36" fillId="0" borderId="31" xfId="2" applyFont="1" applyBorder="1" applyAlignment="1">
      <alignment vertical="center" wrapText="1"/>
    </xf>
    <xf numFmtId="0" fontId="37" fillId="0" borderId="23" xfId="2" applyFont="1" applyBorder="1" applyAlignment="1">
      <alignment horizontal="center" vertical="center"/>
    </xf>
    <xf numFmtId="0" fontId="38" fillId="0" borderId="30" xfId="2" applyFont="1" applyBorder="1" applyAlignment="1">
      <alignment horizontal="left" vertical="center"/>
    </xf>
    <xf numFmtId="0" fontId="39" fillId="3" borderId="24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9" fillId="0" borderId="25" xfId="2" applyFont="1" applyBorder="1" applyAlignment="1">
      <alignment horizontal="center" vertical="center"/>
    </xf>
    <xf numFmtId="0" fontId="39" fillId="0" borderId="24" xfId="2" applyFont="1" applyBorder="1" applyAlignment="1">
      <alignment horizontal="center" vertical="center"/>
    </xf>
    <xf numFmtId="0" fontId="39" fillId="5" borderId="25" xfId="2" applyFont="1" applyFill="1" applyBorder="1" applyAlignment="1">
      <alignment horizontal="center" vertical="center"/>
    </xf>
    <xf numFmtId="0" fontId="39" fillId="6" borderId="24" xfId="2" applyFont="1" applyFill="1" applyBorder="1" applyAlignment="1">
      <alignment horizontal="center" vertical="center"/>
    </xf>
    <xf numFmtId="0" fontId="39" fillId="6" borderId="31" xfId="2" applyFont="1" applyFill="1" applyBorder="1" applyAlignment="1">
      <alignment horizontal="center" vertical="center"/>
    </xf>
    <xf numFmtId="0" fontId="39" fillId="5" borderId="24" xfId="2" applyFont="1" applyFill="1" applyBorder="1" applyAlignment="1">
      <alignment horizontal="center" vertical="center"/>
    </xf>
    <xf numFmtId="0" fontId="39" fillId="0" borderId="24" xfId="2" applyFont="1" applyFill="1" applyBorder="1" applyAlignment="1">
      <alignment horizontal="center" vertical="center"/>
    </xf>
    <xf numFmtId="0" fontId="39" fillId="0" borderId="26" xfId="2" applyFont="1" applyFill="1" applyBorder="1" applyAlignment="1">
      <alignment horizontal="center" vertical="center"/>
    </xf>
    <xf numFmtId="0" fontId="38" fillId="0" borderId="23" xfId="2" applyFont="1" applyBorder="1" applyAlignment="1">
      <alignment horizontal="center" vertical="center"/>
    </xf>
    <xf numFmtId="0" fontId="40" fillId="0" borderId="0" xfId="2" applyFont="1"/>
    <xf numFmtId="0" fontId="36" fillId="0" borderId="27" xfId="2" applyFont="1" applyBorder="1" applyAlignment="1">
      <alignment horizontal="center" vertical="center"/>
    </xf>
    <xf numFmtId="0" fontId="36" fillId="0" borderId="12" xfId="2" applyFont="1" applyBorder="1" applyAlignment="1">
      <alignment vertical="center"/>
    </xf>
    <xf numFmtId="0" fontId="36" fillId="0" borderId="12" xfId="2" applyFont="1" applyBorder="1" applyAlignment="1">
      <alignment vertical="center" wrapText="1"/>
    </xf>
    <xf numFmtId="0" fontId="39" fillId="3" borderId="19" xfId="2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/>
    <xf numFmtId="0" fontId="42" fillId="0" borderId="0" xfId="2" applyFont="1" applyBorder="1" applyAlignment="1">
      <alignment vertical="center"/>
    </xf>
    <xf numFmtId="0" fontId="44" fillId="0" borderId="5" xfId="1" applyFont="1" applyBorder="1" applyAlignment="1">
      <alignment horizontal="left"/>
    </xf>
    <xf numFmtId="0" fontId="46" fillId="0" borderId="5" xfId="1" applyFont="1" applyBorder="1" applyAlignment="1">
      <alignment horizontal="left"/>
    </xf>
    <xf numFmtId="0" fontId="46" fillId="0" borderId="0" xfId="2" applyFont="1" applyBorder="1" applyAlignment="1">
      <alignment horizontal="left"/>
    </xf>
    <xf numFmtId="0" fontId="48" fillId="0" borderId="31" xfId="2" applyFont="1" applyBorder="1" applyAlignment="1">
      <alignment vertical="center" wrapText="1"/>
    </xf>
    <xf numFmtId="0" fontId="49" fillId="0" borderId="12" xfId="2" applyFont="1" applyBorder="1" applyAlignment="1">
      <alignment horizontal="left" vertical="center"/>
    </xf>
    <xf numFmtId="0" fontId="49" fillId="0" borderId="12" xfId="2" applyFont="1" applyBorder="1" applyAlignment="1">
      <alignment horizontal="left" vertical="center" shrinkToFit="1"/>
    </xf>
    <xf numFmtId="0" fontId="12" fillId="0" borderId="0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18" xfId="2" applyFont="1" applyFill="1" applyBorder="1" applyAlignment="1">
      <alignment horizontal="center" vertical="center"/>
    </xf>
    <xf numFmtId="0" fontId="27" fillId="6" borderId="20" xfId="3" applyFont="1" applyFill="1" applyBorder="1" applyAlignment="1">
      <alignment horizontal="center" vertical="center"/>
    </xf>
    <xf numFmtId="0" fontId="27" fillId="6" borderId="12" xfId="3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12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/>
    </xf>
    <xf numFmtId="0" fontId="18" fillId="5" borderId="17" xfId="2" applyFont="1" applyFill="1" applyBorder="1" applyAlignment="1">
      <alignment horizontal="center" vertical="center" textRotation="90"/>
    </xf>
    <xf numFmtId="0" fontId="18" fillId="5" borderId="21" xfId="2" applyFont="1" applyFill="1" applyBorder="1" applyAlignment="1">
      <alignment horizontal="center" vertical="center" textRotation="90"/>
    </xf>
    <xf numFmtId="0" fontId="18" fillId="3" borderId="14" xfId="2" applyFont="1" applyFill="1" applyBorder="1" applyAlignment="1">
      <alignment horizontal="center" vertical="center"/>
    </xf>
    <xf numFmtId="0" fontId="18" fillId="3" borderId="11" xfId="2" applyFont="1" applyFill="1" applyBorder="1" applyAlignment="1">
      <alignment horizontal="center" vertical="center"/>
    </xf>
    <xf numFmtId="0" fontId="25" fillId="6" borderId="15" xfId="2" applyFont="1" applyFill="1" applyBorder="1" applyAlignment="1">
      <alignment horizontal="center" vertical="center"/>
    </xf>
    <xf numFmtId="0" fontId="25" fillId="6" borderId="16" xfId="2" applyFont="1" applyFill="1" applyBorder="1" applyAlignment="1">
      <alignment horizontal="center" vertical="center"/>
    </xf>
    <xf numFmtId="0" fontId="18" fillId="5" borderId="14" xfId="2" applyFont="1" applyFill="1" applyBorder="1" applyAlignment="1">
      <alignment horizontal="center" vertical="center" textRotation="90"/>
    </xf>
    <xf numFmtId="0" fontId="18" fillId="5" borderId="11" xfId="2" applyFont="1" applyFill="1" applyBorder="1" applyAlignment="1">
      <alignment horizontal="center" vertical="center" textRotation="90"/>
    </xf>
    <xf numFmtId="0" fontId="12" fillId="0" borderId="6" xfId="1" applyFont="1" applyBorder="1" applyAlignment="1">
      <alignment horizontal="right" vertical="center"/>
    </xf>
    <xf numFmtId="0" fontId="18" fillId="0" borderId="37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3" borderId="14" xfId="3" applyFont="1" applyFill="1" applyBorder="1" applyAlignment="1">
      <alignment horizontal="center" vertical="center" textRotation="90"/>
    </xf>
    <xf numFmtId="0" fontId="18" fillId="3" borderId="11" xfId="3" applyFont="1" applyFill="1" applyBorder="1" applyAlignment="1">
      <alignment horizontal="center" vertical="center" textRotation="90"/>
    </xf>
    <xf numFmtId="0" fontId="18" fillId="3" borderId="19" xfId="3" applyFont="1" applyFill="1" applyBorder="1" applyAlignment="1">
      <alignment horizontal="center" vertical="center" textRotation="90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4" borderId="11" xfId="3" applyFont="1" applyFill="1" applyBorder="1" applyAlignment="1">
      <alignment horizontal="center" vertical="center" textRotation="90"/>
    </xf>
    <xf numFmtId="0" fontId="18" fillId="4" borderId="19" xfId="3" applyFont="1" applyFill="1" applyBorder="1" applyAlignment="1">
      <alignment horizontal="center" vertical="center" textRotation="90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21" xfId="3" applyFont="1" applyFill="1" applyBorder="1" applyAlignment="1">
      <alignment horizontal="center" vertical="center"/>
    </xf>
    <xf numFmtId="0" fontId="24" fillId="0" borderId="11" xfId="3" quotePrefix="1" applyFont="1" applyFill="1" applyBorder="1" applyAlignment="1">
      <alignment horizontal="center" vertical="top" textRotation="90"/>
    </xf>
    <xf numFmtId="0" fontId="24" fillId="0" borderId="19" xfId="3" quotePrefix="1" applyFont="1" applyFill="1" applyBorder="1" applyAlignment="1">
      <alignment horizontal="center" vertical="top" textRotation="90"/>
    </xf>
    <xf numFmtId="0" fontId="24" fillId="0" borderId="11" xfId="3" applyFont="1" applyFill="1" applyBorder="1" applyAlignment="1">
      <alignment horizontal="center" vertical="top" textRotation="90"/>
    </xf>
    <xf numFmtId="0" fontId="24" fillId="0" borderId="19" xfId="3" applyFont="1" applyFill="1" applyBorder="1" applyAlignment="1">
      <alignment horizontal="center" vertical="top" textRotation="90"/>
    </xf>
    <xf numFmtId="0" fontId="18" fillId="5" borderId="17" xfId="3" applyFont="1" applyFill="1" applyBorder="1" applyAlignment="1">
      <alignment horizontal="center" vertical="center" textRotation="90"/>
    </xf>
    <xf numFmtId="0" fontId="18" fillId="5" borderId="28" xfId="3" applyFont="1" applyFill="1" applyBorder="1" applyAlignment="1">
      <alignment horizontal="center" vertical="center" textRotation="90"/>
    </xf>
    <xf numFmtId="0" fontId="18" fillId="3" borderId="19" xfId="2" applyFont="1" applyFill="1" applyBorder="1" applyAlignment="1">
      <alignment horizontal="center" vertical="center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226218</xdr:rowOff>
    </xdr:from>
    <xdr:to>
      <xdr:col>1</xdr:col>
      <xdr:colOff>1535251</xdr:colOff>
      <xdr:row>5</xdr:row>
      <xdr:rowOff>23155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1" y="226218"/>
          <a:ext cx="1440000" cy="141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J100"/>
  <sheetViews>
    <sheetView showGridLines="0" showZeros="0" tabSelected="1" zoomScale="60" zoomScaleNormal="60" zoomScaleSheetLayoutView="50" workbookViewId="0">
      <selection activeCell="B17" sqref="B17"/>
    </sheetView>
  </sheetViews>
  <sheetFormatPr defaultColWidth="9.109375" defaultRowHeight="13.2"/>
  <cols>
    <col min="1" max="1" width="7.6640625" style="5" customWidth="1"/>
    <col min="2" max="2" width="80.6640625" style="5" customWidth="1"/>
    <col min="3" max="3" width="5.6640625" style="5" customWidth="1"/>
    <col min="4" max="4" width="8.6640625" style="5" customWidth="1"/>
    <col min="5" max="32" width="5.6640625" style="5" customWidth="1"/>
    <col min="33" max="16384" width="9.109375" style="5"/>
  </cols>
  <sheetData>
    <row r="1" spans="1:36" ht="30.6" thickTop="1">
      <c r="A1" s="1"/>
      <c r="B1" s="69"/>
      <c r="C1" s="68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 t="s">
        <v>83</v>
      </c>
    </row>
    <row r="2" spans="1:36" ht="31.5" customHeight="1">
      <c r="A2" s="6"/>
      <c r="B2" s="7"/>
      <c r="C2" s="7"/>
      <c r="D2" s="8" t="s">
        <v>78</v>
      </c>
      <c r="E2" s="7"/>
      <c r="G2" s="7"/>
      <c r="H2" s="9"/>
      <c r="I2" s="7"/>
      <c r="J2" s="7"/>
      <c r="K2" s="7"/>
      <c r="L2" s="9"/>
      <c r="N2" s="9"/>
      <c r="O2" s="9"/>
      <c r="P2" s="7"/>
      <c r="Q2" s="7"/>
      <c r="T2" s="144" t="s">
        <v>79</v>
      </c>
      <c r="X2" s="10"/>
      <c r="Y2" s="10"/>
      <c r="Z2" s="10"/>
      <c r="AA2" s="10"/>
      <c r="AB2" s="10"/>
      <c r="AC2" s="10"/>
      <c r="AD2" s="7"/>
      <c r="AE2" s="7"/>
      <c r="AF2" s="11"/>
    </row>
    <row r="3" spans="1:36" ht="26.25" customHeight="1">
      <c r="A3" s="12"/>
      <c r="B3" s="7"/>
      <c r="C3" s="9"/>
      <c r="D3" s="13"/>
      <c r="E3" s="14"/>
      <c r="G3" s="13" t="s">
        <v>85</v>
      </c>
      <c r="H3" s="177">
        <v>2022</v>
      </c>
      <c r="I3" s="177"/>
      <c r="J3" s="152" t="s">
        <v>86</v>
      </c>
      <c r="K3" s="151"/>
      <c r="L3" s="7"/>
      <c r="N3" s="9"/>
      <c r="O3" s="9"/>
      <c r="P3" s="7"/>
      <c r="Q3" s="7"/>
      <c r="T3" s="145" t="s">
        <v>80</v>
      </c>
      <c r="U3" s="7"/>
      <c r="W3" s="7"/>
      <c r="X3" s="7"/>
      <c r="Y3" s="7"/>
      <c r="Z3" s="15"/>
      <c r="AA3" s="15"/>
      <c r="AB3" s="16"/>
      <c r="AC3" s="17"/>
      <c r="AD3" s="9"/>
      <c r="AE3" s="16"/>
      <c r="AF3" s="18"/>
    </row>
    <row r="4" spans="1:36" ht="20.100000000000001" customHeight="1">
      <c r="A4" s="12"/>
      <c r="B4" s="7"/>
      <c r="C4" s="7"/>
      <c r="D4" s="20"/>
      <c r="E4" s="7"/>
      <c r="F4" s="20"/>
      <c r="G4" s="7"/>
      <c r="H4" s="7"/>
      <c r="I4" s="7"/>
      <c r="J4" s="7"/>
      <c r="K4" s="7"/>
      <c r="M4" s="7"/>
      <c r="N4" s="9"/>
      <c r="O4" s="9"/>
      <c r="P4" s="7"/>
      <c r="Q4" s="7"/>
      <c r="S4" s="70"/>
      <c r="T4" s="7"/>
      <c r="U4" s="7"/>
      <c r="V4" s="7"/>
      <c r="W4" s="7"/>
      <c r="X4" s="7"/>
      <c r="Y4" s="7"/>
      <c r="Z4" s="15"/>
      <c r="AA4" s="15"/>
      <c r="AB4" s="16"/>
      <c r="AC4" s="17"/>
      <c r="AD4" s="9"/>
      <c r="AE4" s="16"/>
      <c r="AF4" s="18"/>
    </row>
    <row r="5" spans="1:36" ht="20.100000000000001" customHeight="1">
      <c r="A5" s="12"/>
      <c r="B5" s="9"/>
      <c r="C5" s="7"/>
      <c r="D5" s="9"/>
      <c r="E5" s="7"/>
      <c r="F5" s="20"/>
      <c r="G5" s="9"/>
      <c r="H5" s="9"/>
      <c r="I5" s="21"/>
      <c r="J5" s="21"/>
      <c r="K5" s="7"/>
      <c r="M5" s="7"/>
      <c r="N5" s="9"/>
      <c r="O5" s="9"/>
      <c r="P5" s="7"/>
      <c r="Q5" s="7"/>
      <c r="T5" s="146" t="s">
        <v>77</v>
      </c>
      <c r="U5" s="7"/>
      <c r="W5" s="7"/>
      <c r="X5" s="7"/>
      <c r="Y5" s="7"/>
      <c r="Z5" s="15"/>
      <c r="AA5" s="15"/>
      <c r="AB5" s="16"/>
      <c r="AC5" s="17"/>
      <c r="AD5" s="9"/>
      <c r="AE5" s="16"/>
      <c r="AF5" s="18"/>
    </row>
    <row r="6" spans="1:36" ht="20.100000000000001" customHeight="1">
      <c r="A6" s="61"/>
      <c r="B6" s="9"/>
      <c r="C6" s="9"/>
      <c r="D6" s="9"/>
      <c r="E6" s="71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T6" s="147" t="s">
        <v>81</v>
      </c>
      <c r="U6" s="9"/>
      <c r="W6" s="9"/>
      <c r="X6" s="9"/>
      <c r="Y6" s="9"/>
      <c r="Z6" s="9"/>
      <c r="AA6" s="72"/>
      <c r="AB6" s="9"/>
      <c r="AC6" s="9"/>
      <c r="AD6" s="9"/>
      <c r="AE6" s="9"/>
      <c r="AF6" s="18"/>
    </row>
    <row r="7" spans="1:36" ht="15" customHeight="1">
      <c r="A7" s="178" t="s">
        <v>0</v>
      </c>
      <c r="B7" s="78"/>
      <c r="C7" s="181" t="s">
        <v>1</v>
      </c>
      <c r="D7" s="184" t="s">
        <v>2</v>
      </c>
      <c r="E7" s="184"/>
      <c r="F7" s="184"/>
      <c r="G7" s="184"/>
      <c r="H7" s="185"/>
      <c r="I7" s="79"/>
      <c r="J7" s="80"/>
      <c r="K7" s="81" t="s">
        <v>3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</row>
    <row r="8" spans="1:36" ht="15" customHeight="1">
      <c r="A8" s="179"/>
      <c r="B8" s="22"/>
      <c r="C8" s="182"/>
      <c r="D8" s="186" t="s">
        <v>4</v>
      </c>
      <c r="E8" s="188" t="s">
        <v>5</v>
      </c>
      <c r="F8" s="189"/>
      <c r="G8" s="189"/>
      <c r="H8" s="190"/>
      <c r="I8" s="23"/>
      <c r="J8" s="24"/>
      <c r="K8" s="25" t="s">
        <v>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</row>
    <row r="9" spans="1:36" ht="35.1" customHeight="1">
      <c r="A9" s="179"/>
      <c r="B9" s="28" t="s">
        <v>7</v>
      </c>
      <c r="C9" s="182"/>
      <c r="D9" s="186"/>
      <c r="E9" s="191" t="s">
        <v>8</v>
      </c>
      <c r="F9" s="193" t="s">
        <v>9</v>
      </c>
      <c r="G9" s="193" t="s">
        <v>10</v>
      </c>
      <c r="H9" s="193" t="s">
        <v>11</v>
      </c>
      <c r="I9" s="195" t="s">
        <v>12</v>
      </c>
      <c r="J9" s="171" t="s">
        <v>13</v>
      </c>
      <c r="K9" s="173" t="s">
        <v>14</v>
      </c>
      <c r="L9" s="174"/>
      <c r="M9" s="174"/>
      <c r="N9" s="174"/>
      <c r="O9" s="175" t="s">
        <v>12</v>
      </c>
      <c r="P9" s="171" t="s">
        <v>13</v>
      </c>
      <c r="Q9" s="157" t="s">
        <v>15</v>
      </c>
      <c r="R9" s="158"/>
      <c r="S9" s="158"/>
      <c r="T9" s="168"/>
      <c r="U9" s="169" t="s">
        <v>12</v>
      </c>
      <c r="V9" s="171" t="s">
        <v>13</v>
      </c>
      <c r="W9" s="173" t="s">
        <v>16</v>
      </c>
      <c r="X9" s="174"/>
      <c r="Y9" s="174"/>
      <c r="Z9" s="174"/>
      <c r="AA9" s="175" t="s">
        <v>12</v>
      </c>
      <c r="AB9" s="171" t="s">
        <v>13</v>
      </c>
      <c r="AC9" s="157" t="s">
        <v>17</v>
      </c>
      <c r="AD9" s="158"/>
      <c r="AE9" s="158"/>
      <c r="AF9" s="159"/>
    </row>
    <row r="10" spans="1:36" ht="20.100000000000001" customHeight="1">
      <c r="A10" s="179"/>
      <c r="B10" s="29"/>
      <c r="C10" s="182"/>
      <c r="D10" s="186"/>
      <c r="E10" s="191"/>
      <c r="F10" s="193"/>
      <c r="G10" s="193"/>
      <c r="H10" s="193"/>
      <c r="I10" s="196"/>
      <c r="J10" s="197"/>
      <c r="K10" s="160" t="str">
        <f>IFERROR(($H$3&amp;"/"&amp;RIGHT($H$3,2)+1&amp;" ZIMA"),"")</f>
        <v>2022/23 ZIMA</v>
      </c>
      <c r="L10" s="161"/>
      <c r="M10" s="161"/>
      <c r="N10" s="161"/>
      <c r="O10" s="176"/>
      <c r="P10" s="172"/>
      <c r="Q10" s="162" t="str">
        <f>IFERROR(($H$3&amp;"/"&amp;RIGHT($H$3,2)+1&amp;" LATO"),"")</f>
        <v>2022/23 LATO</v>
      </c>
      <c r="R10" s="163"/>
      <c r="S10" s="163"/>
      <c r="T10" s="164"/>
      <c r="U10" s="170"/>
      <c r="V10" s="172"/>
      <c r="W10" s="160" t="str">
        <f>IFERROR(($H$3+1&amp;"/"&amp;RIGHT($H$3,2)+2&amp;" ZIMA"),"")</f>
        <v>2023/24 ZIMA</v>
      </c>
      <c r="X10" s="161"/>
      <c r="Y10" s="161"/>
      <c r="Z10" s="161"/>
      <c r="AA10" s="176"/>
      <c r="AB10" s="172"/>
      <c r="AC10" s="165" t="str">
        <f>IFERROR(($H$3+1&amp;"/"&amp;RIGHT($H$3,2)+2&amp;" LATO"),"")</f>
        <v>2023/24 LATO</v>
      </c>
      <c r="AD10" s="166"/>
      <c r="AE10" s="166"/>
      <c r="AF10" s="167"/>
    </row>
    <row r="11" spans="1:36" ht="20.100000000000001" customHeight="1">
      <c r="A11" s="180"/>
      <c r="B11" s="84"/>
      <c r="C11" s="183"/>
      <c r="D11" s="187"/>
      <c r="E11" s="192"/>
      <c r="F11" s="194"/>
      <c r="G11" s="194"/>
      <c r="H11" s="194"/>
      <c r="I11" s="90"/>
      <c r="J11" s="85"/>
      <c r="K11" s="86" t="s">
        <v>18</v>
      </c>
      <c r="L11" s="86" t="s">
        <v>19</v>
      </c>
      <c r="M11" s="86" t="s">
        <v>20</v>
      </c>
      <c r="N11" s="87" t="s">
        <v>21</v>
      </c>
      <c r="O11" s="91"/>
      <c r="P11" s="85"/>
      <c r="Q11" s="88" t="s">
        <v>18</v>
      </c>
      <c r="R11" s="88" t="s">
        <v>19</v>
      </c>
      <c r="S11" s="88" t="s">
        <v>20</v>
      </c>
      <c r="T11" s="88" t="s">
        <v>21</v>
      </c>
      <c r="U11" s="90"/>
      <c r="V11" s="85"/>
      <c r="W11" s="86" t="s">
        <v>18</v>
      </c>
      <c r="X11" s="86" t="s">
        <v>19</v>
      </c>
      <c r="Y11" s="86" t="s">
        <v>20</v>
      </c>
      <c r="Z11" s="87" t="s">
        <v>21</v>
      </c>
      <c r="AA11" s="91"/>
      <c r="AB11" s="85"/>
      <c r="AC11" s="88" t="s">
        <v>18</v>
      </c>
      <c r="AD11" s="88" t="s">
        <v>19</v>
      </c>
      <c r="AE11" s="88" t="s">
        <v>20</v>
      </c>
      <c r="AF11" s="89" t="s">
        <v>21</v>
      </c>
    </row>
    <row r="12" spans="1:36" s="30" customFormat="1" ht="30" customHeight="1">
      <c r="A12" s="73" t="s">
        <v>22</v>
      </c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  <c r="O12" s="75"/>
      <c r="P12" s="76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7"/>
    </row>
    <row r="13" spans="1:36" s="39" customFormat="1" ht="22.8">
      <c r="A13" s="120">
        <v>1</v>
      </c>
      <c r="B13" s="148" t="s">
        <v>23</v>
      </c>
      <c r="C13" s="33">
        <f>IF(J13="E",1,0)+IF(P13="E",1,0)+IF(V13="E",1,0)+IF(AB13="E",1,0)</f>
        <v>0</v>
      </c>
      <c r="D13" s="31">
        <f>SUM(E13:H13)</f>
        <v>12</v>
      </c>
      <c r="E13" s="32">
        <f>SUM(K13,Q13,W13,AC13)</f>
        <v>12</v>
      </c>
      <c r="F13" s="32">
        <f>SUM(L13,R13,X13,AD13)</f>
        <v>0</v>
      </c>
      <c r="G13" s="32">
        <f>SUM(M13,S13,Y13,AE13)</f>
        <v>0</v>
      </c>
      <c r="H13" s="32">
        <f>SUM(N13,T13,Z13,AF13)</f>
        <v>0</v>
      </c>
      <c r="I13" s="36">
        <v>2</v>
      </c>
      <c r="J13" s="33"/>
      <c r="K13" s="34">
        <v>12</v>
      </c>
      <c r="L13" s="34"/>
      <c r="M13" s="34"/>
      <c r="N13" s="92"/>
      <c r="O13" s="93"/>
      <c r="P13" s="33"/>
      <c r="Q13" s="35"/>
      <c r="R13" s="35"/>
      <c r="S13" s="35"/>
      <c r="T13" s="35"/>
      <c r="U13" s="36"/>
      <c r="V13" s="33"/>
      <c r="W13" s="34"/>
      <c r="X13" s="34"/>
      <c r="Y13" s="34"/>
      <c r="Z13" s="92"/>
      <c r="AA13" s="93"/>
      <c r="AB13" s="33"/>
      <c r="AC13" s="35"/>
      <c r="AD13" s="35"/>
      <c r="AE13" s="35"/>
      <c r="AF13" s="37"/>
      <c r="AG13" s="38"/>
      <c r="AH13" s="38"/>
      <c r="AI13" s="38"/>
      <c r="AJ13" s="38"/>
    </row>
    <row r="14" spans="1:36" s="39" customFormat="1" ht="22.05" customHeight="1">
      <c r="A14" s="121">
        <v>2</v>
      </c>
      <c r="B14" s="148" t="s">
        <v>24</v>
      </c>
      <c r="C14" s="33">
        <f>IF(J14="E",1,0)+IF(P14="E",1,0)+IF(V14="E",1,0)+IF(AB14="E",1,0)</f>
        <v>0</v>
      </c>
      <c r="D14" s="31">
        <f t="shared" ref="D14:D16" si="0">SUM(E14:H14)</f>
        <v>18</v>
      </c>
      <c r="E14" s="32">
        <f t="shared" ref="E14:H16" si="1">SUM(K14,Q14,W14,AC14)</f>
        <v>18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6"/>
      <c r="J14" s="33"/>
      <c r="K14" s="34"/>
      <c r="L14" s="34"/>
      <c r="M14" s="34"/>
      <c r="N14" s="92"/>
      <c r="O14" s="93"/>
      <c r="P14" s="33"/>
      <c r="Q14" s="35"/>
      <c r="R14" s="35"/>
      <c r="S14" s="35"/>
      <c r="T14" s="35"/>
      <c r="U14" s="36">
        <v>3</v>
      </c>
      <c r="V14" s="33"/>
      <c r="W14" s="34">
        <v>18</v>
      </c>
      <c r="X14" s="34"/>
      <c r="Y14" s="34"/>
      <c r="Z14" s="92"/>
      <c r="AA14" s="93"/>
      <c r="AB14" s="33"/>
      <c r="AC14" s="35"/>
      <c r="AD14" s="35"/>
      <c r="AE14" s="35"/>
      <c r="AF14" s="37"/>
      <c r="AG14" s="38"/>
      <c r="AH14" s="38"/>
      <c r="AI14" s="38"/>
      <c r="AJ14" s="38"/>
    </row>
    <row r="15" spans="1:36" s="39" customFormat="1" ht="22.05" customHeight="1">
      <c r="A15" s="121">
        <v>3</v>
      </c>
      <c r="B15" s="148" t="s">
        <v>25</v>
      </c>
      <c r="C15" s="33">
        <f>IF(J15="E",1,0)+IF(P15="E",1,0)+IF(V15="E",1,0)+IF(AB15="E",1,0)</f>
        <v>0</v>
      </c>
      <c r="D15" s="31">
        <f t="shared" si="0"/>
        <v>30</v>
      </c>
      <c r="E15" s="32">
        <f t="shared" si="1"/>
        <v>0</v>
      </c>
      <c r="F15" s="32">
        <f t="shared" si="1"/>
        <v>30</v>
      </c>
      <c r="G15" s="32">
        <f t="shared" si="1"/>
        <v>0</v>
      </c>
      <c r="H15" s="32">
        <f t="shared" si="1"/>
        <v>0</v>
      </c>
      <c r="I15" s="36"/>
      <c r="J15" s="33"/>
      <c r="K15" s="34"/>
      <c r="L15" s="34"/>
      <c r="M15" s="34"/>
      <c r="N15" s="92"/>
      <c r="O15" s="93">
        <v>3</v>
      </c>
      <c r="P15" s="33"/>
      <c r="Q15" s="35"/>
      <c r="R15" s="35">
        <v>20</v>
      </c>
      <c r="S15" s="35"/>
      <c r="T15" s="35"/>
      <c r="U15" s="36">
        <v>1</v>
      </c>
      <c r="V15" s="33"/>
      <c r="W15" s="34"/>
      <c r="X15" s="34">
        <v>10</v>
      </c>
      <c r="Y15" s="34"/>
      <c r="Z15" s="92"/>
      <c r="AA15" s="93"/>
      <c r="AB15" s="33"/>
      <c r="AC15" s="35"/>
      <c r="AD15" s="35"/>
      <c r="AE15" s="35"/>
      <c r="AF15" s="37"/>
      <c r="AG15" s="38"/>
      <c r="AH15" s="38"/>
      <c r="AI15" s="38"/>
      <c r="AJ15" s="38"/>
    </row>
    <row r="16" spans="1:36" s="39" customFormat="1" ht="22.05" customHeight="1">
      <c r="A16" s="120">
        <v>4</v>
      </c>
      <c r="B16" s="122" t="s">
        <v>26</v>
      </c>
      <c r="C16" s="33">
        <f>IF(J16="E",1,0)+IF(P16="E",1,0)+IF(V16="E",1,0)+IF(AB16="E",1,0)</f>
        <v>0</v>
      </c>
      <c r="D16" s="31">
        <f t="shared" si="0"/>
        <v>10</v>
      </c>
      <c r="E16" s="32">
        <f t="shared" si="1"/>
        <v>10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6">
        <v>1</v>
      </c>
      <c r="J16" s="33"/>
      <c r="K16" s="34">
        <v>10</v>
      </c>
      <c r="L16" s="34"/>
      <c r="M16" s="34"/>
      <c r="N16" s="92"/>
      <c r="O16" s="93"/>
      <c r="P16" s="33"/>
      <c r="Q16" s="35"/>
      <c r="R16" s="35"/>
      <c r="S16" s="35"/>
      <c r="T16" s="35"/>
      <c r="U16" s="36"/>
      <c r="V16" s="33"/>
      <c r="W16" s="34"/>
      <c r="X16" s="34"/>
      <c r="Y16" s="34"/>
      <c r="Z16" s="92"/>
      <c r="AA16" s="93"/>
      <c r="AB16" s="33"/>
      <c r="AC16" s="35"/>
      <c r="AD16" s="35"/>
      <c r="AE16" s="35"/>
      <c r="AF16" s="37"/>
      <c r="AG16" s="38"/>
      <c r="AH16" s="38"/>
      <c r="AI16" s="38"/>
      <c r="AJ16" s="38"/>
    </row>
    <row r="17" spans="1:32" s="40" customFormat="1" ht="22.05" customHeight="1">
      <c r="A17" s="123"/>
      <c r="B17" s="124" t="s">
        <v>27</v>
      </c>
      <c r="C17" s="125">
        <f t="shared" ref="C17:I17" si="2">SUM(C13:C16)</f>
        <v>0</v>
      </c>
      <c r="D17" s="126">
        <f t="shared" si="2"/>
        <v>70</v>
      </c>
      <c r="E17" s="127">
        <f t="shared" si="2"/>
        <v>40</v>
      </c>
      <c r="F17" s="127">
        <f t="shared" si="2"/>
        <v>30</v>
      </c>
      <c r="G17" s="128">
        <f t="shared" si="2"/>
        <v>0</v>
      </c>
      <c r="H17" s="127">
        <f t="shared" si="2"/>
        <v>0</v>
      </c>
      <c r="I17" s="129">
        <f t="shared" si="2"/>
        <v>3</v>
      </c>
      <c r="J17" s="125">
        <f>COUNTA(J13:J16)</f>
        <v>0</v>
      </c>
      <c r="K17" s="130">
        <f>SUM(K13:K16)</f>
        <v>22</v>
      </c>
      <c r="L17" s="130">
        <f>SUM(L13:L16)</f>
        <v>0</v>
      </c>
      <c r="M17" s="130">
        <f>SUM(M13:M16)</f>
        <v>0</v>
      </c>
      <c r="N17" s="131">
        <f>SUM(N13:N16)</f>
        <v>0</v>
      </c>
      <c r="O17" s="132">
        <f>SUM(O13:O16)</f>
        <v>3</v>
      </c>
      <c r="P17" s="125">
        <f>COUNTA(P13:P16)</f>
        <v>0</v>
      </c>
      <c r="Q17" s="133">
        <f>SUM(Q13:Q16)</f>
        <v>0</v>
      </c>
      <c r="R17" s="133">
        <f>SUM(R13:R16)</f>
        <v>20</v>
      </c>
      <c r="S17" s="133">
        <f>SUM(S13:S16)</f>
        <v>0</v>
      </c>
      <c r="T17" s="133">
        <f>SUM(T13:T16)</f>
        <v>0</v>
      </c>
      <c r="U17" s="129">
        <f>SUM(U13:U16)</f>
        <v>4</v>
      </c>
      <c r="V17" s="125">
        <f>COUNTA(V13:V16)</f>
        <v>0</v>
      </c>
      <c r="W17" s="130">
        <f>SUM(W13:W16)</f>
        <v>18</v>
      </c>
      <c r="X17" s="130">
        <f>SUM(X13:X16)</f>
        <v>10</v>
      </c>
      <c r="Y17" s="130">
        <f>SUM(Y13:Y16)</f>
        <v>0</v>
      </c>
      <c r="Z17" s="131">
        <f>SUM(Z13:Z16)</f>
        <v>0</v>
      </c>
      <c r="AA17" s="132">
        <f>SUM(AA13:AA16)</f>
        <v>0</v>
      </c>
      <c r="AB17" s="125">
        <f>COUNTA(AB13:AB16)</f>
        <v>0</v>
      </c>
      <c r="AC17" s="133">
        <f>SUM(AC13:AC16)</f>
        <v>0</v>
      </c>
      <c r="AD17" s="133">
        <f>SUM(AD13:AD16)</f>
        <v>0</v>
      </c>
      <c r="AE17" s="133">
        <f>SUM(AE13:AE16)</f>
        <v>0</v>
      </c>
      <c r="AF17" s="134">
        <f>SUM(AF13:AF16)</f>
        <v>0</v>
      </c>
    </row>
    <row r="18" spans="1:32" s="30" customFormat="1" ht="30" customHeight="1">
      <c r="A18" s="73" t="s">
        <v>28</v>
      </c>
      <c r="B18" s="74"/>
      <c r="C18" s="74"/>
      <c r="D18" s="74"/>
      <c r="E18" s="74"/>
      <c r="F18" s="74"/>
      <c r="G18" s="74"/>
      <c r="H18" s="74"/>
      <c r="I18" s="75"/>
      <c r="J18" s="75"/>
      <c r="K18" s="75"/>
      <c r="L18" s="75"/>
      <c r="M18" s="75"/>
      <c r="N18" s="75"/>
      <c r="O18" s="75"/>
      <c r="P18" s="76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7"/>
    </row>
    <row r="19" spans="1:32" s="41" customFormat="1" ht="22.05" customHeight="1">
      <c r="A19" s="121">
        <v>5</v>
      </c>
      <c r="B19" s="119" t="s">
        <v>76</v>
      </c>
      <c r="C19" s="33">
        <f t="shared" ref="C19:C26" si="3">IF(J19="E",1,0)+IF(P19="E",1,0)+IF(V19="E",1,0)+IF(AB19="E",1,0)</f>
        <v>1</v>
      </c>
      <c r="D19" s="31">
        <f t="shared" ref="D19:D24" si="4">SUM(E19:H19)</f>
        <v>42</v>
      </c>
      <c r="E19" s="32">
        <f t="shared" ref="E19:H26" si="5">SUM(K19,Q19,W19,AC19)</f>
        <v>24</v>
      </c>
      <c r="F19" s="32">
        <f t="shared" si="5"/>
        <v>0</v>
      </c>
      <c r="G19" s="32">
        <f t="shared" si="5"/>
        <v>10</v>
      </c>
      <c r="H19" s="32">
        <f t="shared" si="5"/>
        <v>8</v>
      </c>
      <c r="I19" s="36">
        <v>6</v>
      </c>
      <c r="J19" s="33" t="s">
        <v>13</v>
      </c>
      <c r="K19" s="34">
        <v>24</v>
      </c>
      <c r="L19" s="34"/>
      <c r="M19" s="34">
        <v>10</v>
      </c>
      <c r="N19" s="92">
        <v>8</v>
      </c>
      <c r="O19" s="93"/>
      <c r="P19" s="33"/>
      <c r="Q19" s="35"/>
      <c r="R19" s="35"/>
      <c r="S19" s="35"/>
      <c r="T19" s="35"/>
      <c r="U19" s="36"/>
      <c r="V19" s="33"/>
      <c r="W19" s="34"/>
      <c r="X19" s="34"/>
      <c r="Y19" s="34"/>
      <c r="Z19" s="92"/>
      <c r="AA19" s="93"/>
      <c r="AB19" s="33"/>
      <c r="AC19" s="35"/>
      <c r="AD19" s="35"/>
      <c r="AE19" s="35"/>
      <c r="AF19" s="37"/>
    </row>
    <row r="20" spans="1:32" s="41" customFormat="1" ht="22.05" customHeight="1">
      <c r="A20" s="121">
        <v>6</v>
      </c>
      <c r="B20" s="119" t="s">
        <v>40</v>
      </c>
      <c r="C20" s="95">
        <f t="shared" si="3"/>
        <v>1</v>
      </c>
      <c r="D20" s="42">
        <f t="shared" si="4"/>
        <v>20</v>
      </c>
      <c r="E20" s="43">
        <f t="shared" si="5"/>
        <v>12</v>
      </c>
      <c r="F20" s="43">
        <f t="shared" si="5"/>
        <v>8</v>
      </c>
      <c r="G20" s="43">
        <f t="shared" si="5"/>
        <v>0</v>
      </c>
      <c r="H20" s="43">
        <f t="shared" si="5"/>
        <v>0</v>
      </c>
      <c r="I20" s="36">
        <v>3</v>
      </c>
      <c r="J20" s="33" t="s">
        <v>13</v>
      </c>
      <c r="K20" s="34">
        <v>12</v>
      </c>
      <c r="L20" s="34">
        <v>8</v>
      </c>
      <c r="M20" s="34"/>
      <c r="N20" s="92"/>
      <c r="O20" s="93"/>
      <c r="P20" s="33"/>
      <c r="Q20" s="35"/>
      <c r="R20" s="35"/>
      <c r="S20" s="35"/>
      <c r="T20" s="35"/>
      <c r="U20" s="36"/>
      <c r="V20" s="33"/>
      <c r="W20" s="34"/>
      <c r="X20" s="34"/>
      <c r="Y20" s="34"/>
      <c r="Z20" s="92"/>
      <c r="AA20" s="93"/>
      <c r="AB20" s="33"/>
      <c r="AC20" s="35"/>
      <c r="AD20" s="35"/>
      <c r="AE20" s="35"/>
      <c r="AF20" s="37"/>
    </row>
    <row r="21" spans="1:32" s="41" customFormat="1" ht="22.05" customHeight="1">
      <c r="A21" s="121">
        <v>7</v>
      </c>
      <c r="B21" s="119" t="s">
        <v>37</v>
      </c>
      <c r="C21" s="95">
        <f t="shared" si="3"/>
        <v>0</v>
      </c>
      <c r="D21" s="42">
        <f t="shared" si="4"/>
        <v>20</v>
      </c>
      <c r="E21" s="43">
        <f t="shared" si="5"/>
        <v>12</v>
      </c>
      <c r="F21" s="43">
        <f t="shared" si="5"/>
        <v>0</v>
      </c>
      <c r="G21" s="43">
        <f t="shared" si="5"/>
        <v>8</v>
      </c>
      <c r="H21" s="43">
        <f t="shared" si="5"/>
        <v>0</v>
      </c>
      <c r="I21" s="36">
        <v>3</v>
      </c>
      <c r="J21" s="33"/>
      <c r="K21" s="34">
        <v>12</v>
      </c>
      <c r="L21" s="34"/>
      <c r="M21" s="34">
        <v>8</v>
      </c>
      <c r="N21" s="92"/>
      <c r="O21" s="93"/>
      <c r="P21" s="33"/>
      <c r="Q21" s="35"/>
      <c r="R21" s="35"/>
      <c r="S21" s="35"/>
      <c r="T21" s="35"/>
      <c r="U21" s="36"/>
      <c r="V21" s="33"/>
      <c r="W21" s="34"/>
      <c r="X21" s="34"/>
      <c r="Y21" s="34"/>
      <c r="Z21" s="92"/>
      <c r="AA21" s="93"/>
      <c r="AB21" s="33"/>
      <c r="AC21" s="35"/>
      <c r="AD21" s="35"/>
      <c r="AE21" s="35"/>
      <c r="AF21" s="37"/>
    </row>
    <row r="22" spans="1:32" s="41" customFormat="1" ht="22.05" customHeight="1">
      <c r="A22" s="121">
        <v>8</v>
      </c>
      <c r="B22" s="119" t="s">
        <v>38</v>
      </c>
      <c r="C22" s="95">
        <f t="shared" si="3"/>
        <v>0</v>
      </c>
      <c r="D22" s="42">
        <f t="shared" si="4"/>
        <v>20</v>
      </c>
      <c r="E22" s="43">
        <f t="shared" si="5"/>
        <v>12</v>
      </c>
      <c r="F22" s="43">
        <f t="shared" si="5"/>
        <v>0</v>
      </c>
      <c r="G22" s="43">
        <f t="shared" si="5"/>
        <v>8</v>
      </c>
      <c r="H22" s="43">
        <f t="shared" si="5"/>
        <v>0</v>
      </c>
      <c r="I22" s="36">
        <v>3</v>
      </c>
      <c r="J22" s="33"/>
      <c r="K22" s="34">
        <v>12</v>
      </c>
      <c r="L22" s="34"/>
      <c r="M22" s="34">
        <v>8</v>
      </c>
      <c r="N22" s="92"/>
      <c r="O22" s="93"/>
      <c r="P22" s="33"/>
      <c r="Q22" s="35"/>
      <c r="R22" s="35"/>
      <c r="S22" s="35"/>
      <c r="T22" s="35"/>
      <c r="U22" s="36"/>
      <c r="V22" s="33"/>
      <c r="W22" s="34"/>
      <c r="X22" s="34"/>
      <c r="Y22" s="34"/>
      <c r="Z22" s="92"/>
      <c r="AA22" s="93"/>
      <c r="AB22" s="33"/>
      <c r="AC22" s="35"/>
      <c r="AD22" s="35"/>
      <c r="AE22" s="35"/>
      <c r="AF22" s="37"/>
    </row>
    <row r="23" spans="1:32" s="41" customFormat="1" ht="22.05" customHeight="1">
      <c r="A23" s="121">
        <v>9</v>
      </c>
      <c r="B23" s="119" t="s">
        <v>36</v>
      </c>
      <c r="C23" s="95">
        <f t="shared" si="3"/>
        <v>0</v>
      </c>
      <c r="D23" s="42">
        <f t="shared" si="4"/>
        <v>12</v>
      </c>
      <c r="E23" s="43">
        <f t="shared" si="5"/>
        <v>12</v>
      </c>
      <c r="F23" s="43">
        <f t="shared" si="5"/>
        <v>0</v>
      </c>
      <c r="G23" s="43">
        <f t="shared" si="5"/>
        <v>0</v>
      </c>
      <c r="H23" s="43">
        <f t="shared" si="5"/>
        <v>0</v>
      </c>
      <c r="I23" s="36">
        <v>2</v>
      </c>
      <c r="J23" s="33"/>
      <c r="K23" s="34">
        <v>12</v>
      </c>
      <c r="L23" s="34"/>
      <c r="M23" s="34"/>
      <c r="N23" s="92"/>
      <c r="O23" s="97"/>
      <c r="P23" s="33"/>
      <c r="Q23" s="35"/>
      <c r="R23" s="35"/>
      <c r="S23" s="35"/>
      <c r="T23" s="62"/>
      <c r="U23" s="36"/>
      <c r="V23" s="33"/>
      <c r="W23" s="34"/>
      <c r="X23" s="34"/>
      <c r="Y23" s="34"/>
      <c r="Z23" s="92"/>
      <c r="AA23" s="93"/>
      <c r="AB23" s="33"/>
      <c r="AC23" s="35"/>
      <c r="AD23" s="35"/>
      <c r="AE23" s="35"/>
      <c r="AF23" s="37"/>
    </row>
    <row r="24" spans="1:32" s="41" customFormat="1" ht="22.05" customHeight="1">
      <c r="A24" s="121">
        <v>10</v>
      </c>
      <c r="B24" s="119" t="s">
        <v>33</v>
      </c>
      <c r="C24" s="95">
        <f t="shared" si="3"/>
        <v>0</v>
      </c>
      <c r="D24" s="42">
        <f t="shared" si="4"/>
        <v>10</v>
      </c>
      <c r="E24" s="43">
        <f t="shared" si="5"/>
        <v>10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36">
        <f>1</f>
        <v>1</v>
      </c>
      <c r="J24" s="33"/>
      <c r="K24" s="34">
        <v>10</v>
      </c>
      <c r="L24" s="34"/>
      <c r="M24" s="34"/>
      <c r="N24" s="92"/>
      <c r="O24" s="93"/>
      <c r="P24" s="33"/>
      <c r="Q24" s="35"/>
      <c r="R24" s="35"/>
      <c r="S24" s="35"/>
      <c r="T24" s="35"/>
      <c r="U24" s="36"/>
      <c r="V24" s="33"/>
      <c r="W24" s="34"/>
      <c r="X24" s="34"/>
      <c r="Y24" s="34"/>
      <c r="Z24" s="92"/>
      <c r="AA24" s="93"/>
      <c r="AB24" s="33"/>
      <c r="AC24" s="35"/>
      <c r="AD24" s="35"/>
      <c r="AE24" s="35"/>
      <c r="AF24" s="37"/>
    </row>
    <row r="25" spans="1:32" s="41" customFormat="1" ht="22.05" customHeight="1">
      <c r="A25" s="121">
        <v>11</v>
      </c>
      <c r="B25" s="119" t="s">
        <v>39</v>
      </c>
      <c r="C25" s="95">
        <f t="shared" si="3"/>
        <v>0</v>
      </c>
      <c r="D25" s="42">
        <f t="shared" ref="D25" si="6">SUM(E25:H25)</f>
        <v>10</v>
      </c>
      <c r="E25" s="43">
        <f t="shared" si="5"/>
        <v>10</v>
      </c>
      <c r="F25" s="43">
        <f t="shared" si="5"/>
        <v>0</v>
      </c>
      <c r="G25" s="43">
        <f t="shared" si="5"/>
        <v>0</v>
      </c>
      <c r="H25" s="43">
        <f t="shared" si="5"/>
        <v>0</v>
      </c>
      <c r="I25" s="36">
        <v>1</v>
      </c>
      <c r="J25" s="33"/>
      <c r="K25" s="34">
        <v>10</v>
      </c>
      <c r="L25" s="34"/>
      <c r="M25" s="34"/>
      <c r="N25" s="92"/>
      <c r="O25" s="97"/>
      <c r="P25" s="33"/>
      <c r="Q25" s="46"/>
      <c r="R25" s="35"/>
      <c r="S25" s="35"/>
      <c r="T25" s="35"/>
      <c r="U25" s="36"/>
      <c r="V25" s="33"/>
      <c r="W25" s="34"/>
      <c r="X25" s="34"/>
      <c r="Y25" s="34"/>
      <c r="Z25" s="92"/>
      <c r="AA25" s="93"/>
      <c r="AB25" s="33"/>
      <c r="AC25" s="35"/>
      <c r="AD25" s="35"/>
      <c r="AE25" s="35"/>
      <c r="AF25" s="37"/>
    </row>
    <row r="26" spans="1:32" s="41" customFormat="1" ht="22.05" customHeight="1">
      <c r="A26" s="121">
        <v>12</v>
      </c>
      <c r="B26" s="119" t="s">
        <v>74</v>
      </c>
      <c r="C26" s="95">
        <f t="shared" si="3"/>
        <v>1</v>
      </c>
      <c r="D26" s="42">
        <f>SUM(E26:H26)</f>
        <v>24</v>
      </c>
      <c r="E26" s="43">
        <f t="shared" si="5"/>
        <v>12</v>
      </c>
      <c r="F26" s="43">
        <f t="shared" si="5"/>
        <v>0</v>
      </c>
      <c r="G26" s="43">
        <f t="shared" si="5"/>
        <v>12</v>
      </c>
      <c r="H26" s="43">
        <f t="shared" si="5"/>
        <v>0</v>
      </c>
      <c r="I26" s="36"/>
      <c r="J26" s="33"/>
      <c r="K26" s="34"/>
      <c r="L26" s="34"/>
      <c r="M26" s="34"/>
      <c r="N26" s="92"/>
      <c r="O26" s="93">
        <v>4</v>
      </c>
      <c r="P26" s="33" t="s">
        <v>13</v>
      </c>
      <c r="Q26" s="35">
        <v>12</v>
      </c>
      <c r="R26" s="35"/>
      <c r="S26" s="35">
        <v>12</v>
      </c>
      <c r="T26" s="35"/>
      <c r="U26" s="36"/>
      <c r="V26" s="33"/>
      <c r="W26" s="34"/>
      <c r="X26" s="34"/>
      <c r="Y26" s="34"/>
      <c r="Z26" s="92"/>
      <c r="AA26" s="93"/>
      <c r="AB26" s="33"/>
      <c r="AC26" s="35"/>
      <c r="AD26" s="35"/>
      <c r="AE26" s="35"/>
      <c r="AF26" s="37"/>
    </row>
    <row r="27" spans="1:32" s="41" customFormat="1" ht="22.05" customHeight="1">
      <c r="A27" s="121">
        <v>13</v>
      </c>
      <c r="B27" s="119" t="s">
        <v>29</v>
      </c>
      <c r="C27" s="33">
        <f t="shared" ref="C27:C34" si="7">IF(J27="E",1,0)+IF(P27="E",1,0)+IF(V27="E",1,0)+IF(AB27="E",1,0)</f>
        <v>1</v>
      </c>
      <c r="D27" s="31">
        <f t="shared" ref="D27:D34" si="8">SUM(E27:H27)</f>
        <v>20</v>
      </c>
      <c r="E27" s="32">
        <f t="shared" ref="E27:H34" si="9">SUM(K27,Q27,W27,AC27)</f>
        <v>12</v>
      </c>
      <c r="F27" s="32">
        <f t="shared" si="9"/>
        <v>0</v>
      </c>
      <c r="G27" s="32">
        <f t="shared" si="9"/>
        <v>0</v>
      </c>
      <c r="H27" s="32">
        <f t="shared" si="9"/>
        <v>8</v>
      </c>
      <c r="I27" s="36"/>
      <c r="J27" s="33"/>
      <c r="K27" s="34"/>
      <c r="L27" s="34"/>
      <c r="M27" s="34"/>
      <c r="N27" s="92"/>
      <c r="O27" s="93">
        <v>3</v>
      </c>
      <c r="P27" s="33" t="s">
        <v>13</v>
      </c>
      <c r="Q27" s="35">
        <v>12</v>
      </c>
      <c r="R27" s="35"/>
      <c r="S27" s="35"/>
      <c r="T27" s="35">
        <v>8</v>
      </c>
      <c r="U27" s="36"/>
      <c r="V27" s="33"/>
      <c r="W27" s="34"/>
      <c r="X27" s="34"/>
      <c r="Y27" s="34"/>
      <c r="Z27" s="92"/>
      <c r="AA27" s="93"/>
      <c r="AB27" s="33"/>
      <c r="AC27" s="35"/>
      <c r="AD27" s="35"/>
      <c r="AE27" s="35"/>
      <c r="AF27" s="37"/>
    </row>
    <row r="28" spans="1:32" s="41" customFormat="1" ht="22.05" customHeight="1">
      <c r="A28" s="121">
        <v>14</v>
      </c>
      <c r="B28" s="119" t="s">
        <v>30</v>
      </c>
      <c r="C28" s="95">
        <f t="shared" si="7"/>
        <v>1</v>
      </c>
      <c r="D28" s="42">
        <f t="shared" si="8"/>
        <v>20</v>
      </c>
      <c r="E28" s="43">
        <f t="shared" si="9"/>
        <v>10</v>
      </c>
      <c r="F28" s="43">
        <f t="shared" si="9"/>
        <v>10</v>
      </c>
      <c r="G28" s="43">
        <f t="shared" si="9"/>
        <v>0</v>
      </c>
      <c r="H28" s="43">
        <f t="shared" si="9"/>
        <v>0</v>
      </c>
      <c r="I28" s="36"/>
      <c r="J28" s="33"/>
      <c r="K28" s="34"/>
      <c r="L28" s="34"/>
      <c r="M28" s="34"/>
      <c r="N28" s="92"/>
      <c r="O28" s="93">
        <v>3</v>
      </c>
      <c r="P28" s="33" t="s">
        <v>13</v>
      </c>
      <c r="Q28" s="35">
        <v>10</v>
      </c>
      <c r="R28" s="35">
        <v>10</v>
      </c>
      <c r="S28" s="35"/>
      <c r="T28" s="35"/>
      <c r="U28" s="36"/>
      <c r="V28" s="33"/>
      <c r="W28" s="34"/>
      <c r="X28" s="34"/>
      <c r="Y28" s="34"/>
      <c r="Z28" s="92"/>
      <c r="AA28" s="93"/>
      <c r="AB28" s="33"/>
      <c r="AC28" s="35"/>
      <c r="AD28" s="35"/>
      <c r="AE28" s="35"/>
      <c r="AF28" s="37"/>
    </row>
    <row r="29" spans="1:32" s="41" customFormat="1" ht="22.05" customHeight="1">
      <c r="A29" s="121">
        <v>15</v>
      </c>
      <c r="B29" s="119" t="s">
        <v>32</v>
      </c>
      <c r="C29" s="95">
        <f>IF(J29="E",1,0)+IF(P29="E",1,0)+IF(V29="E",1,0)+IF(AB29="E",1,0)</f>
        <v>0</v>
      </c>
      <c r="D29" s="42">
        <f>SUM(E29:H29)</f>
        <v>20</v>
      </c>
      <c r="E29" s="43">
        <f t="shared" ref="E29:H30" si="10">SUM(K29,Q29,W29,AC29)</f>
        <v>12</v>
      </c>
      <c r="F29" s="43">
        <f t="shared" si="10"/>
        <v>8</v>
      </c>
      <c r="G29" s="43">
        <f t="shared" si="10"/>
        <v>0</v>
      </c>
      <c r="H29" s="43">
        <f t="shared" si="10"/>
        <v>0</v>
      </c>
      <c r="I29" s="36"/>
      <c r="J29" s="33"/>
      <c r="K29" s="34"/>
      <c r="L29" s="34"/>
      <c r="M29" s="34"/>
      <c r="N29" s="92"/>
      <c r="O29" s="93">
        <v>3</v>
      </c>
      <c r="P29" s="33"/>
      <c r="Q29" s="35">
        <v>12</v>
      </c>
      <c r="R29" s="35">
        <v>8</v>
      </c>
      <c r="S29" s="35"/>
      <c r="T29" s="35"/>
      <c r="U29" s="36"/>
      <c r="V29" s="33"/>
      <c r="W29" s="34"/>
      <c r="X29" s="34"/>
      <c r="Y29" s="34"/>
      <c r="Z29" s="92"/>
      <c r="AA29" s="93"/>
      <c r="AB29" s="33"/>
      <c r="AC29" s="35"/>
      <c r="AD29" s="35"/>
      <c r="AE29" s="35"/>
      <c r="AF29" s="37"/>
    </row>
    <row r="30" spans="1:32" s="41" customFormat="1" ht="22.05" customHeight="1">
      <c r="A30" s="121">
        <v>16</v>
      </c>
      <c r="B30" s="119" t="s">
        <v>35</v>
      </c>
      <c r="C30" s="95">
        <f>IF(J30="E",1,0)+IF(P30="E",1,0)+IF(V30="E",1,0)+IF(AB30="E",1,0)</f>
        <v>0</v>
      </c>
      <c r="D30" s="31">
        <f>SUM(E30:H30)</f>
        <v>20</v>
      </c>
      <c r="E30" s="43">
        <f t="shared" si="10"/>
        <v>10</v>
      </c>
      <c r="F30" s="43">
        <f t="shared" si="10"/>
        <v>0</v>
      </c>
      <c r="G30" s="43">
        <f t="shared" si="10"/>
        <v>0</v>
      </c>
      <c r="H30" s="43">
        <f t="shared" si="10"/>
        <v>10</v>
      </c>
      <c r="I30" s="94"/>
      <c r="J30" s="44"/>
      <c r="K30" s="45"/>
      <c r="L30" s="34"/>
      <c r="M30" s="34"/>
      <c r="N30" s="96"/>
      <c r="O30" s="93">
        <v>3</v>
      </c>
      <c r="P30" s="33"/>
      <c r="Q30" s="35">
        <v>10</v>
      </c>
      <c r="R30" s="35"/>
      <c r="S30" s="35"/>
      <c r="T30" s="35">
        <v>10</v>
      </c>
      <c r="U30" s="36"/>
      <c r="V30" s="33"/>
      <c r="W30" s="34"/>
      <c r="X30" s="34"/>
      <c r="Y30" s="34"/>
      <c r="Z30" s="92"/>
      <c r="AA30" s="93"/>
      <c r="AB30" s="33"/>
      <c r="AC30" s="35"/>
      <c r="AD30" s="35"/>
      <c r="AE30" s="35"/>
      <c r="AF30" s="37"/>
    </row>
    <row r="31" spans="1:32" s="41" customFormat="1" ht="22.05" customHeight="1">
      <c r="A31" s="121">
        <v>17</v>
      </c>
      <c r="B31" s="119" t="s">
        <v>75</v>
      </c>
      <c r="C31" s="95">
        <f t="shared" ref="C31" si="11">IF(J31="E",1,0)+IF(P31="E",1,0)+IF(V31="E",1,0)+IF(AB31="E",1,0)</f>
        <v>0</v>
      </c>
      <c r="D31" s="42">
        <f t="shared" ref="D31" si="12">SUM(E31:H31)</f>
        <v>20</v>
      </c>
      <c r="E31" s="43">
        <f t="shared" ref="E31" si="13">SUM(K31,Q31,W31,AC31)</f>
        <v>10</v>
      </c>
      <c r="F31" s="43">
        <f t="shared" ref="F31" si="14">SUM(L31,R31,X31,AD31)</f>
        <v>0</v>
      </c>
      <c r="G31" s="43">
        <f t="shared" ref="G31" si="15">SUM(M31,S31,Y31,AE31)</f>
        <v>10</v>
      </c>
      <c r="H31" s="43">
        <f t="shared" ref="H31" si="16">SUM(N31,T31,Z31,AF31)</f>
        <v>0</v>
      </c>
      <c r="I31" s="36"/>
      <c r="J31" s="33"/>
      <c r="K31" s="34"/>
      <c r="L31" s="34"/>
      <c r="M31" s="34"/>
      <c r="N31" s="92"/>
      <c r="O31" s="93">
        <v>3</v>
      </c>
      <c r="P31" s="33"/>
      <c r="Q31" s="35">
        <v>10</v>
      </c>
      <c r="R31" s="35"/>
      <c r="S31" s="35">
        <v>10</v>
      </c>
      <c r="T31" s="35"/>
      <c r="U31" s="36"/>
      <c r="V31" s="33"/>
      <c r="W31" s="34"/>
      <c r="X31" s="34"/>
      <c r="Y31" s="34"/>
      <c r="Z31" s="92"/>
      <c r="AA31" s="93"/>
      <c r="AB31" s="33"/>
      <c r="AC31" s="35"/>
      <c r="AD31" s="35"/>
      <c r="AE31" s="35"/>
      <c r="AF31" s="37"/>
    </row>
    <row r="32" spans="1:32" s="41" customFormat="1" ht="22.05" customHeight="1">
      <c r="A32" s="121">
        <v>18</v>
      </c>
      <c r="B32" s="119" t="s">
        <v>73</v>
      </c>
      <c r="C32" s="95">
        <f t="shared" si="7"/>
        <v>1</v>
      </c>
      <c r="D32" s="42">
        <f t="shared" si="8"/>
        <v>30</v>
      </c>
      <c r="E32" s="43">
        <f t="shared" si="9"/>
        <v>12</v>
      </c>
      <c r="F32" s="43">
        <f t="shared" si="9"/>
        <v>8</v>
      </c>
      <c r="G32" s="43">
        <f t="shared" si="9"/>
        <v>0</v>
      </c>
      <c r="H32" s="43">
        <f t="shared" si="9"/>
        <v>10</v>
      </c>
      <c r="I32" s="36"/>
      <c r="J32" s="33"/>
      <c r="K32" s="34"/>
      <c r="L32" s="34"/>
      <c r="M32" s="34"/>
      <c r="N32" s="92"/>
      <c r="O32" s="93"/>
      <c r="P32" s="33"/>
      <c r="Q32" s="35"/>
      <c r="R32" s="35"/>
      <c r="S32" s="35"/>
      <c r="T32" s="35"/>
      <c r="U32" s="36">
        <v>3</v>
      </c>
      <c r="V32" s="33" t="s">
        <v>13</v>
      </c>
      <c r="W32" s="34">
        <v>12</v>
      </c>
      <c r="X32" s="34">
        <v>8</v>
      </c>
      <c r="Y32" s="34"/>
      <c r="Z32" s="92">
        <v>10</v>
      </c>
      <c r="AA32" s="93"/>
      <c r="AB32" s="33"/>
      <c r="AC32" s="35"/>
      <c r="AD32" s="35"/>
      <c r="AE32" s="35"/>
      <c r="AF32" s="37"/>
    </row>
    <row r="33" spans="1:32" s="41" customFormat="1" ht="22.05" customHeight="1">
      <c r="A33" s="121">
        <v>19</v>
      </c>
      <c r="B33" s="119" t="s">
        <v>31</v>
      </c>
      <c r="C33" s="95">
        <f t="shared" si="7"/>
        <v>1</v>
      </c>
      <c r="D33" s="42">
        <f t="shared" si="8"/>
        <v>20</v>
      </c>
      <c r="E33" s="43">
        <f t="shared" si="9"/>
        <v>12</v>
      </c>
      <c r="F33" s="43">
        <f t="shared" si="9"/>
        <v>0</v>
      </c>
      <c r="G33" s="43">
        <f t="shared" si="9"/>
        <v>8</v>
      </c>
      <c r="H33" s="43">
        <f t="shared" si="9"/>
        <v>0</v>
      </c>
      <c r="I33" s="36"/>
      <c r="J33" s="33"/>
      <c r="K33" s="34"/>
      <c r="L33" s="34"/>
      <c r="M33" s="34"/>
      <c r="N33" s="92"/>
      <c r="O33" s="93"/>
      <c r="P33" s="33"/>
      <c r="Q33" s="35"/>
      <c r="R33" s="35"/>
      <c r="S33" s="35"/>
      <c r="T33" s="35"/>
      <c r="U33" s="36">
        <v>3</v>
      </c>
      <c r="V33" s="33" t="s">
        <v>13</v>
      </c>
      <c r="W33" s="34">
        <v>12</v>
      </c>
      <c r="X33" s="34"/>
      <c r="Y33" s="34">
        <v>8</v>
      </c>
      <c r="Z33" s="92"/>
      <c r="AA33" s="93"/>
      <c r="AB33" s="33"/>
      <c r="AC33" s="35"/>
      <c r="AD33" s="35"/>
      <c r="AE33" s="35"/>
      <c r="AF33" s="37"/>
    </row>
    <row r="34" spans="1:32" s="41" customFormat="1" ht="22.05" customHeight="1">
      <c r="A34" s="121">
        <v>20</v>
      </c>
      <c r="B34" s="119" t="s">
        <v>34</v>
      </c>
      <c r="C34" s="95">
        <f t="shared" si="7"/>
        <v>1</v>
      </c>
      <c r="D34" s="42">
        <f t="shared" si="8"/>
        <v>20</v>
      </c>
      <c r="E34" s="43">
        <f t="shared" si="9"/>
        <v>10</v>
      </c>
      <c r="F34" s="43">
        <f t="shared" si="9"/>
        <v>0</v>
      </c>
      <c r="G34" s="43">
        <f t="shared" si="9"/>
        <v>0</v>
      </c>
      <c r="H34" s="43">
        <f t="shared" si="9"/>
        <v>10</v>
      </c>
      <c r="I34" s="36"/>
      <c r="J34" s="33"/>
      <c r="K34" s="34"/>
      <c r="L34" s="34"/>
      <c r="M34" s="34"/>
      <c r="N34" s="92"/>
      <c r="O34" s="93"/>
      <c r="P34" s="33"/>
      <c r="Q34" s="35"/>
      <c r="R34" s="35"/>
      <c r="S34" s="35"/>
      <c r="T34" s="35"/>
      <c r="U34" s="36"/>
      <c r="V34" s="33"/>
      <c r="W34" s="34"/>
      <c r="X34" s="34"/>
      <c r="Y34" s="34"/>
      <c r="Z34" s="92"/>
      <c r="AA34" s="93">
        <v>2</v>
      </c>
      <c r="AB34" s="33" t="s">
        <v>13</v>
      </c>
      <c r="AC34" s="35">
        <v>10</v>
      </c>
      <c r="AD34" s="35"/>
      <c r="AE34" s="35"/>
      <c r="AF34" s="37">
        <v>10</v>
      </c>
    </row>
    <row r="35" spans="1:32" s="136" customFormat="1" ht="22.05" customHeight="1">
      <c r="A35" s="135"/>
      <c r="B35" s="124" t="s">
        <v>41</v>
      </c>
      <c r="C35" s="125">
        <f>SUM(C19:C34)</f>
        <v>8</v>
      </c>
      <c r="D35" s="126">
        <f>SUM(D19:D34)</f>
        <v>328</v>
      </c>
      <c r="E35" s="127">
        <f>SUM(E19:E34)</f>
        <v>192</v>
      </c>
      <c r="F35" s="127">
        <f t="shared" ref="F35:H35" si="17">SUM(F19:F34)</f>
        <v>34</v>
      </c>
      <c r="G35" s="128">
        <f t="shared" si="17"/>
        <v>56</v>
      </c>
      <c r="H35" s="127">
        <f t="shared" si="17"/>
        <v>46</v>
      </c>
      <c r="I35" s="129">
        <f>SUM(I19:I34)</f>
        <v>19</v>
      </c>
      <c r="J35" s="125">
        <f>COUNTA(J19:J34)</f>
        <v>2</v>
      </c>
      <c r="K35" s="130">
        <f>SUM(K19:K34)</f>
        <v>92</v>
      </c>
      <c r="L35" s="130">
        <f t="shared" ref="L35:O35" si="18">SUM(L19:L34)</f>
        <v>8</v>
      </c>
      <c r="M35" s="130">
        <f t="shared" si="18"/>
        <v>26</v>
      </c>
      <c r="N35" s="131">
        <f t="shared" si="18"/>
        <v>8</v>
      </c>
      <c r="O35" s="132">
        <f t="shared" si="18"/>
        <v>19</v>
      </c>
      <c r="P35" s="125">
        <f t="shared" ref="P35" si="19">COUNTA(P19:P34)</f>
        <v>3</v>
      </c>
      <c r="Q35" s="133">
        <f t="shared" ref="Q35" si="20">SUM(Q19:Q34)</f>
        <v>66</v>
      </c>
      <c r="R35" s="133">
        <f t="shared" ref="R35" si="21">SUM(R19:R34)</f>
        <v>18</v>
      </c>
      <c r="S35" s="133">
        <f t="shared" ref="S35" si="22">SUM(S19:S34)</f>
        <v>22</v>
      </c>
      <c r="T35" s="133">
        <f t="shared" ref="T35:U35" si="23">SUM(T19:T34)</f>
        <v>18</v>
      </c>
      <c r="U35" s="129">
        <f t="shared" si="23"/>
        <v>6</v>
      </c>
      <c r="V35" s="125">
        <f t="shared" ref="V35" si="24">COUNTA(V19:V34)</f>
        <v>2</v>
      </c>
      <c r="W35" s="130">
        <f t="shared" ref="W35" si="25">SUM(W19:W34)</f>
        <v>24</v>
      </c>
      <c r="X35" s="130">
        <f t="shared" ref="X35" si="26">SUM(X19:X34)</f>
        <v>8</v>
      </c>
      <c r="Y35" s="130">
        <f t="shared" ref="Y35" si="27">SUM(Y19:Y34)</f>
        <v>8</v>
      </c>
      <c r="Z35" s="131">
        <f t="shared" ref="Z35:AA35" si="28">SUM(Z19:Z34)</f>
        <v>10</v>
      </c>
      <c r="AA35" s="132">
        <f t="shared" si="28"/>
        <v>2</v>
      </c>
      <c r="AB35" s="125">
        <f t="shared" ref="AB35" si="29">COUNTA(AB19:AB34)</f>
        <v>1</v>
      </c>
      <c r="AC35" s="133">
        <f t="shared" ref="AC35" si="30">SUM(AC19:AC34)</f>
        <v>10</v>
      </c>
      <c r="AD35" s="133">
        <f t="shared" ref="AD35" si="31">SUM(AD19:AD34)</f>
        <v>0</v>
      </c>
      <c r="AE35" s="133">
        <f t="shared" ref="AE35" si="32">SUM(AE19:AE34)</f>
        <v>0</v>
      </c>
      <c r="AF35" s="134">
        <f t="shared" ref="AF35" si="33">SUM(AF19:AF34)</f>
        <v>10</v>
      </c>
    </row>
    <row r="36" spans="1:32" s="50" customFormat="1" ht="9.9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</row>
    <row r="37" spans="1:32" s="30" customFormat="1" ht="20.100000000000001" customHeight="1">
      <c r="A37" s="153" t="s">
        <v>42</v>
      </c>
      <c r="B37" s="154"/>
      <c r="C37" s="98"/>
      <c r="D37" s="51"/>
      <c r="E37" s="52" t="s">
        <v>18</v>
      </c>
      <c r="F37" s="52" t="s">
        <v>19</v>
      </c>
      <c r="G37" s="52" t="s">
        <v>20</v>
      </c>
      <c r="H37" s="52" t="s">
        <v>21</v>
      </c>
      <c r="I37" s="54"/>
      <c r="J37" s="53"/>
      <c r="K37" s="52" t="s">
        <v>18</v>
      </c>
      <c r="L37" s="52" t="s">
        <v>19</v>
      </c>
      <c r="M37" s="52" t="s">
        <v>20</v>
      </c>
      <c r="N37" s="55" t="s">
        <v>21</v>
      </c>
      <c r="O37" s="55"/>
      <c r="P37" s="53"/>
      <c r="Q37" s="52" t="s">
        <v>18</v>
      </c>
      <c r="R37" s="52" t="s">
        <v>19</v>
      </c>
      <c r="S37" s="52" t="s">
        <v>20</v>
      </c>
      <c r="T37" s="52" t="s">
        <v>21</v>
      </c>
      <c r="U37" s="55"/>
      <c r="V37" s="53"/>
      <c r="W37" s="52" t="s">
        <v>18</v>
      </c>
      <c r="X37" s="52" t="s">
        <v>19</v>
      </c>
      <c r="Y37" s="52" t="s">
        <v>20</v>
      </c>
      <c r="Z37" s="52" t="s">
        <v>21</v>
      </c>
      <c r="AA37" s="54"/>
      <c r="AB37" s="53"/>
      <c r="AC37" s="52" t="s">
        <v>18</v>
      </c>
      <c r="AD37" s="52" t="s">
        <v>19</v>
      </c>
      <c r="AE37" s="52" t="s">
        <v>20</v>
      </c>
      <c r="AF37" s="56" t="s">
        <v>21</v>
      </c>
    </row>
    <row r="38" spans="1:32" s="30" customFormat="1" ht="45" customHeight="1">
      <c r="A38" s="155"/>
      <c r="B38" s="156"/>
      <c r="C38" s="104">
        <f t="shared" ref="C38:H38" si="34">VALUE(C17)+VALUE(C35)</f>
        <v>8</v>
      </c>
      <c r="D38" s="105">
        <f t="shared" si="34"/>
        <v>398</v>
      </c>
      <c r="E38" s="106">
        <f t="shared" si="34"/>
        <v>232</v>
      </c>
      <c r="F38" s="106">
        <f t="shared" si="34"/>
        <v>64</v>
      </c>
      <c r="G38" s="106">
        <f t="shared" si="34"/>
        <v>56</v>
      </c>
      <c r="H38" s="106">
        <f t="shared" si="34"/>
        <v>46</v>
      </c>
      <c r="I38" s="107" t="str">
        <f t="shared" ref="I38:AF38" si="35">TEXT(I17+I35,0)</f>
        <v>22</v>
      </c>
      <c r="J38" s="104" t="str">
        <f t="shared" si="35"/>
        <v>2</v>
      </c>
      <c r="K38" s="106" t="str">
        <f t="shared" si="35"/>
        <v>114</v>
      </c>
      <c r="L38" s="106" t="str">
        <f t="shared" si="35"/>
        <v>8</v>
      </c>
      <c r="M38" s="106" t="str">
        <f t="shared" si="35"/>
        <v>26</v>
      </c>
      <c r="N38" s="108" t="str">
        <f t="shared" si="35"/>
        <v>8</v>
      </c>
      <c r="O38" s="109" t="str">
        <f t="shared" si="35"/>
        <v>22</v>
      </c>
      <c r="P38" s="104" t="str">
        <f t="shared" si="35"/>
        <v>3</v>
      </c>
      <c r="Q38" s="106" t="str">
        <f t="shared" si="35"/>
        <v>66</v>
      </c>
      <c r="R38" s="106" t="str">
        <f t="shared" si="35"/>
        <v>38</v>
      </c>
      <c r="S38" s="106" t="str">
        <f t="shared" si="35"/>
        <v>22</v>
      </c>
      <c r="T38" s="106" t="str">
        <f t="shared" si="35"/>
        <v>18</v>
      </c>
      <c r="U38" s="109" t="str">
        <f t="shared" si="35"/>
        <v>10</v>
      </c>
      <c r="V38" s="104" t="str">
        <f t="shared" si="35"/>
        <v>2</v>
      </c>
      <c r="W38" s="106" t="str">
        <f t="shared" si="35"/>
        <v>42</v>
      </c>
      <c r="X38" s="106" t="str">
        <f t="shared" si="35"/>
        <v>18</v>
      </c>
      <c r="Y38" s="106" t="str">
        <f t="shared" si="35"/>
        <v>8</v>
      </c>
      <c r="Z38" s="106" t="str">
        <f t="shared" si="35"/>
        <v>10</v>
      </c>
      <c r="AA38" s="110" t="str">
        <f t="shared" si="35"/>
        <v>2</v>
      </c>
      <c r="AB38" s="104" t="str">
        <f t="shared" si="35"/>
        <v>1</v>
      </c>
      <c r="AC38" s="106" t="str">
        <f t="shared" si="35"/>
        <v>10</v>
      </c>
      <c r="AD38" s="106" t="str">
        <f t="shared" si="35"/>
        <v>0</v>
      </c>
      <c r="AE38" s="106" t="str">
        <f t="shared" si="35"/>
        <v>0</v>
      </c>
      <c r="AF38" s="111" t="str">
        <f t="shared" si="35"/>
        <v>10</v>
      </c>
    </row>
    <row r="39" spans="1:32" s="60" customFormat="1" ht="20.100000000000001" customHeight="1" thickBot="1">
      <c r="A39" s="57"/>
      <c r="B39" s="58"/>
      <c r="C39" s="58"/>
      <c r="D39" s="58" t="s">
        <v>43</v>
      </c>
      <c r="E39" s="58"/>
      <c r="F39" s="58"/>
      <c r="G39" s="58"/>
      <c r="H39" s="58"/>
      <c r="I39" s="58"/>
      <c r="J39" s="58"/>
      <c r="K39" s="99"/>
      <c r="L39" s="100">
        <f>VALUE(K38)+VALUE(L38)+VALUE(M38)+VALUE(N38)</f>
        <v>156</v>
      </c>
      <c r="M39" s="101"/>
      <c r="N39" s="102"/>
      <c r="O39" s="59"/>
      <c r="P39" s="58"/>
      <c r="Q39" s="99"/>
      <c r="R39" s="100">
        <f>VALUE(Q38)+VALUE(R38)+VALUE(S38)+VALUE(T38)</f>
        <v>144</v>
      </c>
      <c r="S39" s="101"/>
      <c r="T39" s="102"/>
      <c r="U39" s="59"/>
      <c r="V39" s="58"/>
      <c r="W39" s="99"/>
      <c r="X39" s="100">
        <f>VALUE(W38)+VALUE(X38)+VALUE(Y38)+VALUE(Z38)</f>
        <v>78</v>
      </c>
      <c r="Y39" s="101"/>
      <c r="Z39" s="102"/>
      <c r="AA39" s="59"/>
      <c r="AB39" s="58"/>
      <c r="AC39" s="99"/>
      <c r="AD39" s="101">
        <f>VALUE(AC38)+VALUE(AD38)+VALUE(AE38)+VALUE(AF38)</f>
        <v>20</v>
      </c>
      <c r="AE39" s="101"/>
      <c r="AF39" s="103"/>
    </row>
    <row r="40" spans="1:32" ht="4.95" customHeight="1">
      <c r="A40" s="6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8"/>
    </row>
    <row r="41" spans="1:32" s="30" customFormat="1" ht="30" customHeight="1">
      <c r="A41" s="114" t="s">
        <v>44</v>
      </c>
      <c r="B41" s="115"/>
      <c r="C41" s="115"/>
      <c r="D41" s="115"/>
      <c r="E41" s="115"/>
      <c r="F41" s="115"/>
      <c r="G41" s="115"/>
      <c r="H41" s="115"/>
      <c r="I41" s="116"/>
      <c r="J41" s="116"/>
      <c r="K41" s="116"/>
      <c r="L41" s="116"/>
      <c r="M41" s="116"/>
      <c r="N41" s="116"/>
      <c r="O41" s="116"/>
      <c r="P41" s="117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8"/>
    </row>
    <row r="42" spans="1:32" s="41" customFormat="1" ht="22.8">
      <c r="A42" s="137">
        <v>21</v>
      </c>
      <c r="B42" s="138" t="s">
        <v>45</v>
      </c>
      <c r="C42" s="33">
        <f t="shared" ref="C42:C48" si="36">IF(J42="E",1,0)+IF(P42="E",1,0)+IF(V42="E",1,0)+IF(AB42="E",1,0)</f>
        <v>0</v>
      </c>
      <c r="D42" s="31">
        <f t="shared" ref="D42:D48" si="37">SUM(E42:H42)</f>
        <v>20</v>
      </c>
      <c r="E42" s="32">
        <f t="shared" ref="E42:H48" si="38">SUM(K42,Q42,W42,AC42)</f>
        <v>0</v>
      </c>
      <c r="F42" s="32">
        <f t="shared" si="38"/>
        <v>0</v>
      </c>
      <c r="G42" s="32">
        <f t="shared" si="38"/>
        <v>0</v>
      </c>
      <c r="H42" s="32">
        <f t="shared" si="38"/>
        <v>20</v>
      </c>
      <c r="I42" s="36"/>
      <c r="J42" s="33"/>
      <c r="K42" s="34"/>
      <c r="L42" s="34"/>
      <c r="M42" s="34"/>
      <c r="N42" s="92"/>
      <c r="O42" s="93"/>
      <c r="P42" s="33"/>
      <c r="Q42" s="35"/>
      <c r="R42" s="35"/>
      <c r="S42" s="35"/>
      <c r="T42" s="35"/>
      <c r="U42" s="36">
        <v>4</v>
      </c>
      <c r="V42" s="33"/>
      <c r="W42" s="34"/>
      <c r="X42" s="34"/>
      <c r="Y42" s="34"/>
      <c r="Z42" s="92">
        <v>20</v>
      </c>
      <c r="AA42" s="93"/>
      <c r="AB42" s="33"/>
      <c r="AC42" s="35"/>
      <c r="AD42" s="35"/>
      <c r="AE42" s="35"/>
      <c r="AF42" s="37"/>
    </row>
    <row r="43" spans="1:32" s="41" customFormat="1" ht="22.8">
      <c r="A43" s="137">
        <v>22</v>
      </c>
      <c r="B43" s="139" t="s">
        <v>46</v>
      </c>
      <c r="C43" s="95">
        <f t="shared" si="36"/>
        <v>0</v>
      </c>
      <c r="D43" s="42">
        <f t="shared" si="37"/>
        <v>24</v>
      </c>
      <c r="E43" s="43">
        <f t="shared" si="38"/>
        <v>0</v>
      </c>
      <c r="F43" s="43">
        <f t="shared" si="38"/>
        <v>0</v>
      </c>
      <c r="G43" s="43">
        <f t="shared" si="38"/>
        <v>0</v>
      </c>
      <c r="H43" s="43">
        <f t="shared" si="38"/>
        <v>24</v>
      </c>
      <c r="I43" s="36"/>
      <c r="J43" s="33"/>
      <c r="K43" s="34"/>
      <c r="L43" s="34"/>
      <c r="M43" s="34"/>
      <c r="N43" s="92"/>
      <c r="O43" s="93"/>
      <c r="P43" s="33"/>
      <c r="Q43" s="35"/>
      <c r="R43" s="35"/>
      <c r="S43" s="35"/>
      <c r="T43" s="35"/>
      <c r="U43" s="36">
        <v>4</v>
      </c>
      <c r="V43" s="33"/>
      <c r="W43" s="34"/>
      <c r="X43" s="45"/>
      <c r="Y43" s="34"/>
      <c r="Z43" s="92">
        <v>8</v>
      </c>
      <c r="AA43" s="93">
        <v>3</v>
      </c>
      <c r="AB43" s="33"/>
      <c r="AC43" s="35"/>
      <c r="AD43" s="62"/>
      <c r="AE43" s="35"/>
      <c r="AF43" s="37">
        <v>16</v>
      </c>
    </row>
    <row r="44" spans="1:32" s="41" customFormat="1" ht="22.8">
      <c r="A44" s="137">
        <v>23</v>
      </c>
      <c r="B44" s="139" t="s">
        <v>47</v>
      </c>
      <c r="C44" s="95">
        <f t="shared" si="36"/>
        <v>0</v>
      </c>
      <c r="D44" s="42">
        <f t="shared" si="37"/>
        <v>0</v>
      </c>
      <c r="E44" s="43">
        <f t="shared" si="38"/>
        <v>0</v>
      </c>
      <c r="F44" s="43">
        <f t="shared" si="38"/>
        <v>0</v>
      </c>
      <c r="G44" s="43">
        <f t="shared" si="38"/>
        <v>0</v>
      </c>
      <c r="H44" s="43">
        <f t="shared" si="38"/>
        <v>0</v>
      </c>
      <c r="I44" s="36"/>
      <c r="J44" s="33"/>
      <c r="K44" s="34"/>
      <c r="L44" s="34"/>
      <c r="M44" s="34"/>
      <c r="N44" s="92"/>
      <c r="O44" s="93"/>
      <c r="P44" s="33"/>
      <c r="Q44" s="35"/>
      <c r="R44" s="35"/>
      <c r="S44" s="35"/>
      <c r="T44" s="35"/>
      <c r="U44" s="36"/>
      <c r="V44" s="33"/>
      <c r="W44" s="34"/>
      <c r="X44" s="34"/>
      <c r="Y44" s="34"/>
      <c r="Z44" s="92"/>
      <c r="AA44" s="93">
        <v>9</v>
      </c>
      <c r="AB44" s="33"/>
      <c r="AC44" s="35"/>
      <c r="AD44" s="35"/>
      <c r="AE44" s="35"/>
      <c r="AF44" s="37"/>
    </row>
    <row r="45" spans="1:32" s="41" customFormat="1" ht="22.8">
      <c r="A45" s="137">
        <v>24</v>
      </c>
      <c r="B45" s="119" t="s">
        <v>48</v>
      </c>
      <c r="C45" s="95">
        <f t="shared" si="36"/>
        <v>1</v>
      </c>
      <c r="D45" s="42">
        <f t="shared" si="37"/>
        <v>30</v>
      </c>
      <c r="E45" s="43">
        <f t="shared" si="38"/>
        <v>10</v>
      </c>
      <c r="F45" s="43">
        <f t="shared" si="38"/>
        <v>10</v>
      </c>
      <c r="G45" s="43">
        <f t="shared" si="38"/>
        <v>10</v>
      </c>
      <c r="H45" s="43">
        <f t="shared" si="38"/>
        <v>0</v>
      </c>
      <c r="I45" s="36"/>
      <c r="J45" s="33"/>
      <c r="K45" s="34"/>
      <c r="L45" s="34"/>
      <c r="M45" s="34"/>
      <c r="N45" s="92"/>
      <c r="O45" s="93"/>
      <c r="P45" s="33"/>
      <c r="Q45" s="35"/>
      <c r="R45" s="35"/>
      <c r="S45" s="35"/>
      <c r="T45" s="35"/>
      <c r="U45" s="36">
        <v>4</v>
      </c>
      <c r="V45" s="33" t="s">
        <v>13</v>
      </c>
      <c r="W45" s="34">
        <v>10</v>
      </c>
      <c r="X45" s="34">
        <v>10</v>
      </c>
      <c r="Y45" s="34">
        <v>10</v>
      </c>
      <c r="Z45" s="92"/>
      <c r="AA45" s="93"/>
      <c r="AB45" s="33"/>
      <c r="AC45" s="35"/>
      <c r="AD45" s="35"/>
      <c r="AE45" s="35"/>
      <c r="AF45" s="37"/>
    </row>
    <row r="46" spans="1:32" s="41" customFormat="1" ht="22.8">
      <c r="A46" s="137">
        <v>25</v>
      </c>
      <c r="B46" s="138" t="s">
        <v>49</v>
      </c>
      <c r="C46" s="95">
        <f t="shared" si="36"/>
        <v>1</v>
      </c>
      <c r="D46" s="42">
        <f t="shared" si="37"/>
        <v>40</v>
      </c>
      <c r="E46" s="43">
        <f t="shared" si="38"/>
        <v>20</v>
      </c>
      <c r="F46" s="43">
        <f t="shared" si="38"/>
        <v>20</v>
      </c>
      <c r="G46" s="43">
        <f t="shared" si="38"/>
        <v>0</v>
      </c>
      <c r="H46" s="43">
        <f t="shared" si="38"/>
        <v>0</v>
      </c>
      <c r="I46" s="36"/>
      <c r="J46" s="33"/>
      <c r="K46" s="34"/>
      <c r="L46" s="34"/>
      <c r="M46" s="34"/>
      <c r="N46" s="92"/>
      <c r="O46" s="93"/>
      <c r="P46" s="33"/>
      <c r="Q46" s="35"/>
      <c r="R46" s="35"/>
      <c r="S46" s="35"/>
      <c r="T46" s="35"/>
      <c r="U46" s="36"/>
      <c r="V46" s="33"/>
      <c r="W46" s="34"/>
      <c r="X46" s="34"/>
      <c r="Y46" s="34"/>
      <c r="Z46" s="92"/>
      <c r="AA46" s="93">
        <v>4</v>
      </c>
      <c r="AB46" s="33" t="s">
        <v>13</v>
      </c>
      <c r="AC46" s="35">
        <v>20</v>
      </c>
      <c r="AD46" s="35">
        <v>20</v>
      </c>
      <c r="AE46" s="35"/>
      <c r="AF46" s="37"/>
    </row>
    <row r="47" spans="1:32" s="41" customFormat="1" ht="22.8">
      <c r="A47" s="137">
        <v>26</v>
      </c>
      <c r="B47" s="139" t="s">
        <v>50</v>
      </c>
      <c r="C47" s="95">
        <f t="shared" si="36"/>
        <v>0</v>
      </c>
      <c r="D47" s="42">
        <f t="shared" si="37"/>
        <v>20</v>
      </c>
      <c r="E47" s="43">
        <f t="shared" si="38"/>
        <v>10</v>
      </c>
      <c r="F47" s="43">
        <f t="shared" si="38"/>
        <v>0</v>
      </c>
      <c r="G47" s="43">
        <f t="shared" si="38"/>
        <v>10</v>
      </c>
      <c r="H47" s="43">
        <f t="shared" si="38"/>
        <v>0</v>
      </c>
      <c r="I47" s="36"/>
      <c r="J47" s="33"/>
      <c r="K47" s="34"/>
      <c r="L47" s="34"/>
      <c r="M47" s="34"/>
      <c r="N47" s="92"/>
      <c r="O47" s="93"/>
      <c r="P47" s="33"/>
      <c r="Q47" s="35"/>
      <c r="R47" s="35"/>
      <c r="S47" s="35"/>
      <c r="T47" s="35"/>
      <c r="U47" s="36"/>
      <c r="V47" s="33"/>
      <c r="W47" s="34"/>
      <c r="X47" s="34"/>
      <c r="Y47" s="34"/>
      <c r="Z47" s="92"/>
      <c r="AA47" s="93">
        <v>2</v>
      </c>
      <c r="AB47" s="33"/>
      <c r="AC47" s="35">
        <v>10</v>
      </c>
      <c r="AD47" s="35"/>
      <c r="AE47" s="35">
        <v>10</v>
      </c>
      <c r="AF47" s="37"/>
    </row>
    <row r="48" spans="1:32" s="41" customFormat="1" ht="22.8">
      <c r="A48" s="137">
        <v>27</v>
      </c>
      <c r="B48" s="149" t="s">
        <v>84</v>
      </c>
      <c r="C48" s="95">
        <f t="shared" si="36"/>
        <v>0</v>
      </c>
      <c r="D48" s="42">
        <f t="shared" si="37"/>
        <v>32</v>
      </c>
      <c r="E48" s="43">
        <f t="shared" si="38"/>
        <v>16</v>
      </c>
      <c r="F48" s="43">
        <f t="shared" si="38"/>
        <v>0</v>
      </c>
      <c r="G48" s="43">
        <f t="shared" si="38"/>
        <v>16</v>
      </c>
      <c r="H48" s="43">
        <f t="shared" si="38"/>
        <v>0</v>
      </c>
      <c r="I48" s="36"/>
      <c r="J48" s="33"/>
      <c r="K48" s="34"/>
      <c r="L48" s="34"/>
      <c r="M48" s="34"/>
      <c r="N48" s="92"/>
      <c r="O48" s="93"/>
      <c r="P48" s="33"/>
      <c r="Q48" s="35"/>
      <c r="R48" s="35"/>
      <c r="S48" s="35"/>
      <c r="T48" s="35"/>
      <c r="U48" s="36"/>
      <c r="V48" s="33"/>
      <c r="W48" s="34"/>
      <c r="X48" s="34"/>
      <c r="Y48" s="34"/>
      <c r="Z48" s="92"/>
      <c r="AA48" s="93">
        <v>4</v>
      </c>
      <c r="AB48" s="33"/>
      <c r="AC48" s="35">
        <v>16</v>
      </c>
      <c r="AD48" s="35"/>
      <c r="AE48" s="35">
        <v>16</v>
      </c>
      <c r="AF48" s="37"/>
    </row>
    <row r="49" spans="1:33" s="136" customFormat="1" ht="24.9" customHeight="1">
      <c r="A49" s="135"/>
      <c r="B49" s="124" t="s">
        <v>51</v>
      </c>
      <c r="C49" s="125">
        <f t="shared" ref="C49:I49" si="39">SUM(C42:C48)</f>
        <v>2</v>
      </c>
      <c r="D49" s="126">
        <f t="shared" si="39"/>
        <v>166</v>
      </c>
      <c r="E49" s="127">
        <f t="shared" si="39"/>
        <v>56</v>
      </c>
      <c r="F49" s="127">
        <f t="shared" si="39"/>
        <v>30</v>
      </c>
      <c r="G49" s="128">
        <f t="shared" si="39"/>
        <v>36</v>
      </c>
      <c r="H49" s="127">
        <f t="shared" si="39"/>
        <v>44</v>
      </c>
      <c r="I49" s="129">
        <f t="shared" si="39"/>
        <v>0</v>
      </c>
      <c r="J49" s="125">
        <f>COUNTA(J42:J48)</f>
        <v>0</v>
      </c>
      <c r="K49" s="130">
        <f>SUM(K42:K48)</f>
        <v>0</v>
      </c>
      <c r="L49" s="130">
        <f>SUM(L42:L48)</f>
        <v>0</v>
      </c>
      <c r="M49" s="130">
        <f>SUM(M42:M48)</f>
        <v>0</v>
      </c>
      <c r="N49" s="131">
        <f>SUM(N42:N48)</f>
        <v>0</v>
      </c>
      <c r="O49" s="132">
        <f>SUM(O42:O48)</f>
        <v>0</v>
      </c>
      <c r="P49" s="140">
        <f>COUNTA(P42:P48)</f>
        <v>0</v>
      </c>
      <c r="Q49" s="133">
        <f>SUM(Q42:Q48)</f>
        <v>0</v>
      </c>
      <c r="R49" s="133">
        <f>SUM(R42:R48)</f>
        <v>0</v>
      </c>
      <c r="S49" s="133">
        <f>SUM(S42:S48)</f>
        <v>0</v>
      </c>
      <c r="T49" s="133">
        <f>SUM(T42:T48)</f>
        <v>0</v>
      </c>
      <c r="U49" s="129">
        <f>SUM(U42:U48)</f>
        <v>12</v>
      </c>
      <c r="V49" s="125">
        <f>COUNTA(V42:V48)</f>
        <v>1</v>
      </c>
      <c r="W49" s="130">
        <f>SUM(W42:W48)</f>
        <v>10</v>
      </c>
      <c r="X49" s="130">
        <f>SUM(X42:X48)</f>
        <v>10</v>
      </c>
      <c r="Y49" s="130">
        <f>SUM(Y42:Y48)</f>
        <v>10</v>
      </c>
      <c r="Z49" s="131">
        <f>SUM(Z42:Z48)</f>
        <v>28</v>
      </c>
      <c r="AA49" s="132">
        <f>SUM(AA42:AA48)</f>
        <v>22</v>
      </c>
      <c r="AB49" s="140">
        <f>COUNTA(AB42:AB48)</f>
        <v>1</v>
      </c>
      <c r="AC49" s="133">
        <f>SUM(AC42:AC48)</f>
        <v>46</v>
      </c>
      <c r="AD49" s="133">
        <f>SUM(AD42:AD48)</f>
        <v>20</v>
      </c>
      <c r="AE49" s="133">
        <f>SUM(AE42:AE48)</f>
        <v>26</v>
      </c>
      <c r="AF49" s="134">
        <f>SUM(AF42:AF48)</f>
        <v>16</v>
      </c>
    </row>
    <row r="50" spans="1:33" ht="9.9" customHeight="1">
      <c r="A50" s="63"/>
      <c r="B50" s="19"/>
      <c r="C50" s="19"/>
      <c r="D50" s="19"/>
      <c r="E50" s="9"/>
      <c r="F50" s="9"/>
      <c r="G50" s="9"/>
      <c r="H50" s="9"/>
      <c r="I50" s="64"/>
      <c r="J50" s="19"/>
      <c r="K50" s="9"/>
      <c r="L50" s="9"/>
      <c r="M50" s="9"/>
      <c r="N50" s="64"/>
      <c r="O50" s="112"/>
      <c r="P50" s="19"/>
      <c r="Q50" s="9"/>
      <c r="R50" s="9"/>
      <c r="S50" s="9"/>
      <c r="T50" s="64"/>
      <c r="U50" s="64"/>
      <c r="V50" s="19"/>
      <c r="W50" s="9"/>
      <c r="X50" s="9"/>
      <c r="Y50" s="9"/>
      <c r="Z50" s="64"/>
      <c r="AA50" s="64"/>
      <c r="AB50" s="19"/>
      <c r="AC50" s="9"/>
      <c r="AD50" s="9"/>
      <c r="AE50" s="9"/>
      <c r="AF50" s="113"/>
      <c r="AG50" s="9"/>
    </row>
    <row r="51" spans="1:33" s="30" customFormat="1" ht="20.100000000000001" customHeight="1">
      <c r="A51" s="153" t="s">
        <v>52</v>
      </c>
      <c r="B51" s="154"/>
      <c r="C51" s="98"/>
      <c r="D51" s="51"/>
      <c r="E51" s="52" t="s">
        <v>18</v>
      </c>
      <c r="F51" s="52" t="s">
        <v>19</v>
      </c>
      <c r="G51" s="52" t="s">
        <v>20</v>
      </c>
      <c r="H51" s="52" t="s">
        <v>21</v>
      </c>
      <c r="I51" s="54"/>
      <c r="J51" s="53"/>
      <c r="K51" s="52" t="s">
        <v>18</v>
      </c>
      <c r="L51" s="52" t="s">
        <v>19</v>
      </c>
      <c r="M51" s="52" t="s">
        <v>20</v>
      </c>
      <c r="N51" s="55" t="s">
        <v>21</v>
      </c>
      <c r="O51" s="55"/>
      <c r="P51" s="53"/>
      <c r="Q51" s="52" t="s">
        <v>18</v>
      </c>
      <c r="R51" s="52" t="s">
        <v>19</v>
      </c>
      <c r="S51" s="52" t="s">
        <v>20</v>
      </c>
      <c r="T51" s="52" t="s">
        <v>21</v>
      </c>
      <c r="U51" s="54"/>
      <c r="V51" s="53"/>
      <c r="W51" s="52" t="s">
        <v>18</v>
      </c>
      <c r="X51" s="52" t="s">
        <v>19</v>
      </c>
      <c r="Y51" s="52" t="s">
        <v>20</v>
      </c>
      <c r="Z51" s="55" t="s">
        <v>21</v>
      </c>
      <c r="AA51" s="55"/>
      <c r="AB51" s="53"/>
      <c r="AC51" s="52" t="s">
        <v>18</v>
      </c>
      <c r="AD51" s="52" t="s">
        <v>19</v>
      </c>
      <c r="AE51" s="52" t="s">
        <v>20</v>
      </c>
      <c r="AF51" s="56" t="s">
        <v>21</v>
      </c>
    </row>
    <row r="52" spans="1:33" s="30" customFormat="1" ht="45" customHeight="1">
      <c r="A52" s="155"/>
      <c r="B52" s="156"/>
      <c r="C52" s="104">
        <f t="shared" ref="C52:H52" si="40">C49+C38</f>
        <v>10</v>
      </c>
      <c r="D52" s="105">
        <f t="shared" si="40"/>
        <v>564</v>
      </c>
      <c r="E52" s="106">
        <f t="shared" si="40"/>
        <v>288</v>
      </c>
      <c r="F52" s="106">
        <f t="shared" si="40"/>
        <v>94</v>
      </c>
      <c r="G52" s="106">
        <f t="shared" si="40"/>
        <v>92</v>
      </c>
      <c r="H52" s="106">
        <f t="shared" si="40"/>
        <v>90</v>
      </c>
      <c r="I52" s="107" t="str">
        <f t="shared" ref="I52:AF52" si="41">TEXT(I38+I49,0)</f>
        <v>22</v>
      </c>
      <c r="J52" s="104" t="str">
        <f t="shared" si="41"/>
        <v>2</v>
      </c>
      <c r="K52" s="106" t="str">
        <f t="shared" si="41"/>
        <v>114</v>
      </c>
      <c r="L52" s="106" t="str">
        <f t="shared" si="41"/>
        <v>8</v>
      </c>
      <c r="M52" s="106" t="str">
        <f t="shared" si="41"/>
        <v>26</v>
      </c>
      <c r="N52" s="108" t="str">
        <f t="shared" si="41"/>
        <v>8</v>
      </c>
      <c r="O52" s="109" t="str">
        <f t="shared" si="41"/>
        <v>22</v>
      </c>
      <c r="P52" s="104" t="str">
        <f t="shared" si="41"/>
        <v>3</v>
      </c>
      <c r="Q52" s="106" t="str">
        <f t="shared" si="41"/>
        <v>66</v>
      </c>
      <c r="R52" s="106" t="str">
        <f t="shared" si="41"/>
        <v>38</v>
      </c>
      <c r="S52" s="106" t="str">
        <f t="shared" si="41"/>
        <v>22</v>
      </c>
      <c r="T52" s="106" t="str">
        <f t="shared" si="41"/>
        <v>18</v>
      </c>
      <c r="U52" s="110" t="str">
        <f t="shared" si="41"/>
        <v>22</v>
      </c>
      <c r="V52" s="104" t="str">
        <f t="shared" si="41"/>
        <v>3</v>
      </c>
      <c r="W52" s="106" t="str">
        <f t="shared" si="41"/>
        <v>52</v>
      </c>
      <c r="X52" s="106" t="str">
        <f t="shared" si="41"/>
        <v>28</v>
      </c>
      <c r="Y52" s="106" t="str">
        <f t="shared" si="41"/>
        <v>18</v>
      </c>
      <c r="Z52" s="108" t="str">
        <f t="shared" si="41"/>
        <v>38</v>
      </c>
      <c r="AA52" s="109" t="str">
        <f t="shared" si="41"/>
        <v>24</v>
      </c>
      <c r="AB52" s="104" t="str">
        <f t="shared" si="41"/>
        <v>2</v>
      </c>
      <c r="AC52" s="106" t="str">
        <f t="shared" si="41"/>
        <v>56</v>
      </c>
      <c r="AD52" s="106" t="str">
        <f t="shared" si="41"/>
        <v>20</v>
      </c>
      <c r="AE52" s="106" t="str">
        <f t="shared" si="41"/>
        <v>26</v>
      </c>
      <c r="AF52" s="111" t="str">
        <f t="shared" si="41"/>
        <v>26</v>
      </c>
    </row>
    <row r="53" spans="1:33" s="60" customFormat="1" ht="20.100000000000001" customHeight="1" thickBot="1">
      <c r="A53" s="57"/>
      <c r="B53" s="58"/>
      <c r="C53" s="58"/>
      <c r="D53" s="58" t="s">
        <v>43</v>
      </c>
      <c r="E53" s="58"/>
      <c r="F53" s="58"/>
      <c r="G53" s="58"/>
      <c r="H53" s="58"/>
      <c r="I53" s="58"/>
      <c r="J53" s="58"/>
      <c r="K53" s="99"/>
      <c r="L53" s="100">
        <f>VALUE(K52)+VALUE(L52)+VALUE(M52)+VALUE(N52)</f>
        <v>156</v>
      </c>
      <c r="M53" s="101"/>
      <c r="N53" s="102"/>
      <c r="O53" s="59"/>
      <c r="P53" s="58"/>
      <c r="Q53" s="99"/>
      <c r="R53" s="100">
        <f>VALUE(Q52)+VALUE(R52)+VALUE(S52)+VALUE(T52)</f>
        <v>144</v>
      </c>
      <c r="S53" s="101"/>
      <c r="T53" s="102"/>
      <c r="U53" s="59"/>
      <c r="V53" s="58"/>
      <c r="W53" s="99"/>
      <c r="X53" s="100">
        <f>VALUE(W52)+VALUE(X52)+VALUE(Y52)+VALUE(Z52)</f>
        <v>136</v>
      </c>
      <c r="Y53" s="101"/>
      <c r="Z53" s="102"/>
      <c r="AA53" s="59"/>
      <c r="AB53" s="58"/>
      <c r="AC53" s="99"/>
      <c r="AD53" s="101">
        <f>VALUE(AC52)+VALUE(AD52)+VALUE(AE52)+VALUE(AF52)</f>
        <v>128</v>
      </c>
      <c r="AE53" s="101"/>
      <c r="AF53" s="103"/>
    </row>
    <row r="54" spans="1:33" ht="9.9" customHeight="1">
      <c r="A54" s="6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8"/>
    </row>
    <row r="55" spans="1:33" s="30" customFormat="1" ht="30" customHeight="1">
      <c r="A55" s="114" t="s">
        <v>53</v>
      </c>
      <c r="B55" s="115"/>
      <c r="C55" s="115"/>
      <c r="D55" s="115"/>
      <c r="E55" s="115"/>
      <c r="F55" s="115"/>
      <c r="G55" s="115"/>
      <c r="H55" s="115"/>
      <c r="I55" s="116"/>
      <c r="J55" s="116"/>
      <c r="K55" s="116"/>
      <c r="L55" s="116"/>
      <c r="M55" s="116"/>
      <c r="N55" s="116"/>
      <c r="O55" s="116"/>
      <c r="P55" s="117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8"/>
    </row>
    <row r="56" spans="1:33" s="41" customFormat="1" ht="22.05" customHeight="1">
      <c r="A56" s="137">
        <v>21</v>
      </c>
      <c r="B56" s="138" t="s">
        <v>45</v>
      </c>
      <c r="C56" s="33">
        <f t="shared" ref="C56:C63" si="42">IF(J56="E",1,0)+IF(P56="E",1,0)+IF(V56="E",1,0)+IF(AB56="E",1,0)</f>
        <v>0</v>
      </c>
      <c r="D56" s="31">
        <f t="shared" ref="D56:D63" si="43">SUM(E56:H56)</f>
        <v>20</v>
      </c>
      <c r="E56" s="32">
        <f t="shared" ref="E56:H63" si="44">SUM(K56,Q56,W56,AC56)</f>
        <v>0</v>
      </c>
      <c r="F56" s="32">
        <f t="shared" si="44"/>
        <v>0</v>
      </c>
      <c r="G56" s="32">
        <f t="shared" si="44"/>
        <v>0</v>
      </c>
      <c r="H56" s="32">
        <f t="shared" si="44"/>
        <v>20</v>
      </c>
      <c r="I56" s="36"/>
      <c r="J56" s="33"/>
      <c r="K56" s="34"/>
      <c r="L56" s="34"/>
      <c r="M56" s="34"/>
      <c r="N56" s="92"/>
      <c r="O56" s="93"/>
      <c r="P56" s="33"/>
      <c r="Q56" s="35"/>
      <c r="R56" s="35"/>
      <c r="S56" s="35"/>
      <c r="T56" s="35"/>
      <c r="U56" s="36">
        <v>4</v>
      </c>
      <c r="V56" s="33"/>
      <c r="W56" s="34"/>
      <c r="X56" s="34"/>
      <c r="Y56" s="34"/>
      <c r="Z56" s="92">
        <v>20</v>
      </c>
      <c r="AA56" s="93"/>
      <c r="AB56" s="33"/>
      <c r="AC56" s="35"/>
      <c r="AD56" s="35"/>
      <c r="AE56" s="35"/>
      <c r="AF56" s="37"/>
    </row>
    <row r="57" spans="1:33" s="41" customFormat="1" ht="22.05" customHeight="1">
      <c r="A57" s="137">
        <v>22</v>
      </c>
      <c r="B57" s="138" t="s">
        <v>46</v>
      </c>
      <c r="C57" s="95">
        <f t="shared" si="42"/>
        <v>0</v>
      </c>
      <c r="D57" s="42">
        <f t="shared" si="43"/>
        <v>24</v>
      </c>
      <c r="E57" s="43">
        <f t="shared" si="44"/>
        <v>0</v>
      </c>
      <c r="F57" s="43">
        <f t="shared" si="44"/>
        <v>0</v>
      </c>
      <c r="G57" s="43">
        <f t="shared" si="44"/>
        <v>0</v>
      </c>
      <c r="H57" s="43">
        <f t="shared" si="44"/>
        <v>24</v>
      </c>
      <c r="I57" s="36"/>
      <c r="J57" s="33"/>
      <c r="K57" s="34"/>
      <c r="L57" s="34"/>
      <c r="M57" s="34"/>
      <c r="N57" s="92"/>
      <c r="O57" s="93"/>
      <c r="P57" s="33"/>
      <c r="Q57" s="35"/>
      <c r="R57" s="35"/>
      <c r="S57" s="35"/>
      <c r="T57" s="35"/>
      <c r="U57" s="36">
        <v>4</v>
      </c>
      <c r="V57" s="33"/>
      <c r="W57" s="34"/>
      <c r="X57" s="45"/>
      <c r="Y57" s="34"/>
      <c r="Z57" s="92">
        <v>8</v>
      </c>
      <c r="AA57" s="93">
        <v>3</v>
      </c>
      <c r="AB57" s="33"/>
      <c r="AC57" s="35"/>
      <c r="AD57" s="35"/>
      <c r="AE57" s="35"/>
      <c r="AF57" s="37">
        <v>16</v>
      </c>
    </row>
    <row r="58" spans="1:33" s="41" customFormat="1" ht="22.05" customHeight="1">
      <c r="A58" s="137">
        <v>23</v>
      </c>
      <c r="B58" s="139" t="s">
        <v>47</v>
      </c>
      <c r="C58" s="95">
        <f t="shared" si="42"/>
        <v>0</v>
      </c>
      <c r="D58" s="42">
        <f t="shared" si="43"/>
        <v>0</v>
      </c>
      <c r="E58" s="43">
        <f t="shared" si="44"/>
        <v>0</v>
      </c>
      <c r="F58" s="43">
        <f t="shared" si="44"/>
        <v>0</v>
      </c>
      <c r="G58" s="43">
        <f t="shared" si="44"/>
        <v>0</v>
      </c>
      <c r="H58" s="43">
        <f t="shared" si="44"/>
        <v>0</v>
      </c>
      <c r="I58" s="36"/>
      <c r="J58" s="33"/>
      <c r="K58" s="34"/>
      <c r="L58" s="34"/>
      <c r="M58" s="34"/>
      <c r="N58" s="92"/>
      <c r="O58" s="93"/>
      <c r="P58" s="33"/>
      <c r="Q58" s="35"/>
      <c r="R58" s="35"/>
      <c r="S58" s="35"/>
      <c r="T58" s="35"/>
      <c r="U58" s="36"/>
      <c r="V58" s="33"/>
      <c r="W58" s="34"/>
      <c r="X58" s="34"/>
      <c r="Y58" s="34"/>
      <c r="Z58" s="92"/>
      <c r="AA58" s="93">
        <v>9</v>
      </c>
      <c r="AB58" s="33"/>
      <c r="AC58" s="35"/>
      <c r="AD58" s="35"/>
      <c r="AE58" s="35"/>
      <c r="AF58" s="37"/>
    </row>
    <row r="59" spans="1:33" s="41" customFormat="1" ht="22.05" customHeight="1">
      <c r="A59" s="137">
        <v>24</v>
      </c>
      <c r="B59" s="138" t="s">
        <v>54</v>
      </c>
      <c r="C59" s="95">
        <f t="shared" si="42"/>
        <v>1</v>
      </c>
      <c r="D59" s="42">
        <f t="shared" si="43"/>
        <v>20</v>
      </c>
      <c r="E59" s="43">
        <f t="shared" si="44"/>
        <v>10</v>
      </c>
      <c r="F59" s="43">
        <f t="shared" si="44"/>
        <v>0</v>
      </c>
      <c r="G59" s="43">
        <f t="shared" si="44"/>
        <v>10</v>
      </c>
      <c r="H59" s="43">
        <f t="shared" si="44"/>
        <v>0</v>
      </c>
      <c r="I59" s="36"/>
      <c r="J59" s="33"/>
      <c r="K59" s="34"/>
      <c r="L59" s="34"/>
      <c r="M59" s="34"/>
      <c r="N59" s="92"/>
      <c r="O59" s="93"/>
      <c r="P59" s="33"/>
      <c r="Q59" s="35"/>
      <c r="R59" s="35"/>
      <c r="S59" s="35"/>
      <c r="T59" s="35"/>
      <c r="U59" s="36">
        <v>2</v>
      </c>
      <c r="V59" s="33" t="s">
        <v>13</v>
      </c>
      <c r="W59" s="34">
        <v>10</v>
      </c>
      <c r="X59" s="34"/>
      <c r="Y59" s="34">
        <v>10</v>
      </c>
      <c r="Z59" s="92"/>
      <c r="AA59" s="93"/>
      <c r="AB59" s="33"/>
      <c r="AC59" s="35"/>
      <c r="AD59" s="35"/>
      <c r="AE59" s="35"/>
      <c r="AF59" s="37"/>
    </row>
    <row r="60" spans="1:33" s="41" customFormat="1" ht="22.05" customHeight="1">
      <c r="A60" s="137">
        <v>25</v>
      </c>
      <c r="B60" s="138" t="s">
        <v>55</v>
      </c>
      <c r="C60" s="95">
        <f t="shared" si="42"/>
        <v>0</v>
      </c>
      <c r="D60" s="42">
        <f t="shared" si="43"/>
        <v>30</v>
      </c>
      <c r="E60" s="43">
        <f t="shared" si="44"/>
        <v>8</v>
      </c>
      <c r="F60" s="43">
        <f t="shared" si="44"/>
        <v>0</v>
      </c>
      <c r="G60" s="43">
        <f t="shared" si="44"/>
        <v>22</v>
      </c>
      <c r="H60" s="43">
        <f t="shared" si="44"/>
        <v>0</v>
      </c>
      <c r="I60" s="36"/>
      <c r="J60" s="33"/>
      <c r="K60" s="34"/>
      <c r="L60" s="34"/>
      <c r="M60" s="34"/>
      <c r="N60" s="92"/>
      <c r="O60" s="93"/>
      <c r="P60" s="33"/>
      <c r="Q60" s="35"/>
      <c r="R60" s="35"/>
      <c r="S60" s="35"/>
      <c r="T60" s="35"/>
      <c r="U60" s="36"/>
      <c r="V60" s="33"/>
      <c r="W60" s="34"/>
      <c r="X60" s="34"/>
      <c r="Y60" s="34"/>
      <c r="Z60" s="92"/>
      <c r="AA60" s="93">
        <v>3</v>
      </c>
      <c r="AB60" s="33"/>
      <c r="AC60" s="35">
        <v>8</v>
      </c>
      <c r="AD60" s="35"/>
      <c r="AE60" s="35">
        <v>22</v>
      </c>
      <c r="AF60" s="37"/>
    </row>
    <row r="61" spans="1:33" s="41" customFormat="1" ht="22.05" customHeight="1">
      <c r="A61" s="137">
        <v>26</v>
      </c>
      <c r="B61" s="138" t="s">
        <v>56</v>
      </c>
      <c r="C61" s="95">
        <f t="shared" si="42"/>
        <v>1</v>
      </c>
      <c r="D61" s="42">
        <f t="shared" si="43"/>
        <v>20</v>
      </c>
      <c r="E61" s="43">
        <f t="shared" si="44"/>
        <v>10</v>
      </c>
      <c r="F61" s="43">
        <f t="shared" si="44"/>
        <v>0</v>
      </c>
      <c r="G61" s="43">
        <f t="shared" si="44"/>
        <v>10</v>
      </c>
      <c r="H61" s="43">
        <f t="shared" si="44"/>
        <v>0</v>
      </c>
      <c r="I61" s="36"/>
      <c r="J61" s="33"/>
      <c r="K61" s="34"/>
      <c r="L61" s="34"/>
      <c r="M61" s="34"/>
      <c r="N61" s="92"/>
      <c r="O61" s="93"/>
      <c r="P61" s="33"/>
      <c r="Q61" s="35"/>
      <c r="R61" s="35"/>
      <c r="S61" s="35"/>
      <c r="T61" s="35"/>
      <c r="U61" s="36"/>
      <c r="V61" s="33"/>
      <c r="W61" s="34"/>
      <c r="X61" s="34"/>
      <c r="Y61" s="34"/>
      <c r="Z61" s="92"/>
      <c r="AA61" s="93">
        <v>3</v>
      </c>
      <c r="AB61" s="33" t="s">
        <v>13</v>
      </c>
      <c r="AC61" s="35">
        <v>10</v>
      </c>
      <c r="AD61" s="35"/>
      <c r="AE61" s="35">
        <v>10</v>
      </c>
      <c r="AF61" s="37"/>
    </row>
    <row r="62" spans="1:33" s="41" customFormat="1" ht="22.05" customHeight="1">
      <c r="A62" s="137">
        <v>27</v>
      </c>
      <c r="B62" s="138" t="s">
        <v>57</v>
      </c>
      <c r="C62" s="95">
        <f t="shared" si="42"/>
        <v>0</v>
      </c>
      <c r="D62" s="42">
        <f t="shared" si="43"/>
        <v>20</v>
      </c>
      <c r="E62" s="43">
        <f t="shared" si="44"/>
        <v>10</v>
      </c>
      <c r="F62" s="43">
        <f t="shared" si="44"/>
        <v>0</v>
      </c>
      <c r="G62" s="43">
        <f t="shared" si="44"/>
        <v>10</v>
      </c>
      <c r="H62" s="43">
        <f t="shared" si="44"/>
        <v>0</v>
      </c>
      <c r="I62" s="36"/>
      <c r="J62" s="33"/>
      <c r="K62" s="34"/>
      <c r="L62" s="34"/>
      <c r="M62" s="34"/>
      <c r="N62" s="92"/>
      <c r="O62" s="93"/>
      <c r="P62" s="33"/>
      <c r="Q62" s="35"/>
      <c r="R62" s="35"/>
      <c r="S62" s="35"/>
      <c r="T62" s="35"/>
      <c r="U62" s="36">
        <v>2</v>
      </c>
      <c r="V62" s="33"/>
      <c r="W62" s="34">
        <v>10</v>
      </c>
      <c r="X62" s="34"/>
      <c r="Y62" s="34">
        <v>10</v>
      </c>
      <c r="Z62" s="92"/>
      <c r="AA62" s="93"/>
      <c r="AB62" s="33"/>
      <c r="AC62" s="35"/>
      <c r="AD62" s="35"/>
      <c r="AE62" s="35"/>
      <c r="AF62" s="37"/>
    </row>
    <row r="63" spans="1:33" s="41" customFormat="1" ht="22.05" customHeight="1">
      <c r="A63" s="137">
        <v>28</v>
      </c>
      <c r="B63" s="149" t="s">
        <v>84</v>
      </c>
      <c r="C63" s="95">
        <f t="shared" si="42"/>
        <v>0</v>
      </c>
      <c r="D63" s="42">
        <f t="shared" si="43"/>
        <v>32</v>
      </c>
      <c r="E63" s="43">
        <f t="shared" si="44"/>
        <v>16</v>
      </c>
      <c r="F63" s="43">
        <f t="shared" si="44"/>
        <v>0</v>
      </c>
      <c r="G63" s="43">
        <f t="shared" si="44"/>
        <v>16</v>
      </c>
      <c r="H63" s="43">
        <f t="shared" si="44"/>
        <v>0</v>
      </c>
      <c r="I63" s="36"/>
      <c r="J63" s="33"/>
      <c r="K63" s="34"/>
      <c r="L63" s="34"/>
      <c r="M63" s="34"/>
      <c r="N63" s="92"/>
      <c r="O63" s="93"/>
      <c r="P63" s="33"/>
      <c r="Q63" s="35"/>
      <c r="R63" s="35"/>
      <c r="S63" s="35"/>
      <c r="T63" s="35"/>
      <c r="U63" s="36"/>
      <c r="V63" s="33"/>
      <c r="W63" s="34"/>
      <c r="X63" s="34"/>
      <c r="Y63" s="34"/>
      <c r="Z63" s="92"/>
      <c r="AA63" s="93">
        <v>4</v>
      </c>
      <c r="AB63" s="33"/>
      <c r="AC63" s="35">
        <v>16</v>
      </c>
      <c r="AD63" s="35"/>
      <c r="AE63" s="35">
        <v>16</v>
      </c>
      <c r="AF63" s="37"/>
    </row>
    <row r="64" spans="1:33" s="136" customFormat="1" ht="24.9" customHeight="1">
      <c r="A64" s="135"/>
      <c r="B64" s="124" t="s">
        <v>58</v>
      </c>
      <c r="C64" s="125">
        <f t="shared" ref="C64:I64" si="45">SUM(C56:C63)</f>
        <v>2</v>
      </c>
      <c r="D64" s="126">
        <f t="shared" si="45"/>
        <v>166</v>
      </c>
      <c r="E64" s="127">
        <f t="shared" si="45"/>
        <v>54</v>
      </c>
      <c r="F64" s="127">
        <f t="shared" si="45"/>
        <v>0</v>
      </c>
      <c r="G64" s="128">
        <f t="shared" si="45"/>
        <v>68</v>
      </c>
      <c r="H64" s="127">
        <f t="shared" si="45"/>
        <v>44</v>
      </c>
      <c r="I64" s="129">
        <f t="shared" si="45"/>
        <v>0</v>
      </c>
      <c r="J64" s="125">
        <f>COUNTA(J56:J63)</f>
        <v>0</v>
      </c>
      <c r="K64" s="130">
        <f>SUM(K56:K63)</f>
        <v>0</v>
      </c>
      <c r="L64" s="130">
        <f>SUM(L56:L63)</f>
        <v>0</v>
      </c>
      <c r="M64" s="130">
        <f>SUM(M56:M63)</f>
        <v>0</v>
      </c>
      <c r="N64" s="131">
        <f>SUM(N56:N63)</f>
        <v>0</v>
      </c>
      <c r="O64" s="132">
        <f>SUM(O56:O63)</f>
        <v>0</v>
      </c>
      <c r="P64" s="140">
        <f>COUNTA(P56:P63)</f>
        <v>0</v>
      </c>
      <c r="Q64" s="133">
        <f>SUM(Q56:Q63)</f>
        <v>0</v>
      </c>
      <c r="R64" s="133">
        <f>SUM(R56:R63)</f>
        <v>0</v>
      </c>
      <c r="S64" s="133">
        <f>SUM(S56:S63)</f>
        <v>0</v>
      </c>
      <c r="T64" s="133">
        <f>SUM(T56:T63)</f>
        <v>0</v>
      </c>
      <c r="U64" s="129">
        <f>SUM(U56:U63)</f>
        <v>12</v>
      </c>
      <c r="V64" s="125">
        <f>COUNTA(V56:V63)</f>
        <v>1</v>
      </c>
      <c r="W64" s="130">
        <f>SUM(W56:W63)</f>
        <v>20</v>
      </c>
      <c r="X64" s="130">
        <f>SUM(X56:X63)</f>
        <v>0</v>
      </c>
      <c r="Y64" s="130">
        <f>SUM(Y56:Y63)</f>
        <v>20</v>
      </c>
      <c r="Z64" s="131">
        <f>SUM(Z56:Z63)</f>
        <v>28</v>
      </c>
      <c r="AA64" s="132">
        <f>SUM(AA56:AA63)</f>
        <v>22</v>
      </c>
      <c r="AB64" s="140">
        <f>COUNTA(AB56:AB63)</f>
        <v>1</v>
      </c>
      <c r="AC64" s="133">
        <f>SUM(AC56:AC63)</f>
        <v>34</v>
      </c>
      <c r="AD64" s="133">
        <f>SUM(AD56:AD63)</f>
        <v>0</v>
      </c>
      <c r="AE64" s="133">
        <f>SUM(AE56:AE63)</f>
        <v>48</v>
      </c>
      <c r="AF64" s="134">
        <f>SUM(AF56:AF63)</f>
        <v>16</v>
      </c>
    </row>
    <row r="65" spans="1:32" ht="9.9" customHeight="1">
      <c r="A65" s="63"/>
      <c r="B65" s="19"/>
      <c r="C65" s="19"/>
      <c r="D65" s="19"/>
      <c r="E65" s="9"/>
      <c r="F65" s="9"/>
      <c r="G65" s="9"/>
      <c r="H65" s="9"/>
      <c r="I65" s="64"/>
      <c r="J65" s="19"/>
      <c r="K65" s="9"/>
      <c r="L65" s="9"/>
      <c r="M65" s="9"/>
      <c r="N65" s="64"/>
      <c r="O65" s="112"/>
      <c r="P65" s="19"/>
      <c r="Q65" s="9"/>
      <c r="R65" s="9"/>
      <c r="S65" s="9"/>
      <c r="T65" s="64"/>
      <c r="U65" s="64"/>
      <c r="V65" s="19"/>
      <c r="W65" s="9"/>
      <c r="X65" s="9"/>
      <c r="Y65" s="9"/>
      <c r="Z65" s="64"/>
      <c r="AA65" s="64"/>
      <c r="AB65" s="19"/>
      <c r="AC65" s="9"/>
      <c r="AD65" s="9"/>
      <c r="AE65" s="9"/>
      <c r="AF65" s="113"/>
    </row>
    <row r="66" spans="1:32" s="30" customFormat="1" ht="20.100000000000001" customHeight="1">
      <c r="A66" s="153" t="s">
        <v>59</v>
      </c>
      <c r="B66" s="154"/>
      <c r="C66" s="98"/>
      <c r="D66" s="51"/>
      <c r="E66" s="52" t="s">
        <v>18</v>
      </c>
      <c r="F66" s="52" t="s">
        <v>19</v>
      </c>
      <c r="G66" s="52" t="s">
        <v>20</v>
      </c>
      <c r="H66" s="52" t="s">
        <v>21</v>
      </c>
      <c r="I66" s="54"/>
      <c r="J66" s="53"/>
      <c r="K66" s="52" t="s">
        <v>18</v>
      </c>
      <c r="L66" s="52" t="s">
        <v>19</v>
      </c>
      <c r="M66" s="52" t="s">
        <v>20</v>
      </c>
      <c r="N66" s="55" t="s">
        <v>21</v>
      </c>
      <c r="O66" s="55"/>
      <c r="P66" s="53"/>
      <c r="Q66" s="52" t="s">
        <v>18</v>
      </c>
      <c r="R66" s="52" t="s">
        <v>19</v>
      </c>
      <c r="S66" s="52" t="s">
        <v>20</v>
      </c>
      <c r="T66" s="52" t="s">
        <v>21</v>
      </c>
      <c r="U66" s="54"/>
      <c r="V66" s="53"/>
      <c r="W66" s="52" t="s">
        <v>18</v>
      </c>
      <c r="X66" s="52" t="s">
        <v>19</v>
      </c>
      <c r="Y66" s="52" t="s">
        <v>20</v>
      </c>
      <c r="Z66" s="55" t="s">
        <v>21</v>
      </c>
      <c r="AA66" s="55"/>
      <c r="AB66" s="53"/>
      <c r="AC66" s="52" t="s">
        <v>18</v>
      </c>
      <c r="AD66" s="52" t="s">
        <v>19</v>
      </c>
      <c r="AE66" s="52" t="s">
        <v>20</v>
      </c>
      <c r="AF66" s="56" t="s">
        <v>21</v>
      </c>
    </row>
    <row r="67" spans="1:32" s="30" customFormat="1" ht="45" customHeight="1">
      <c r="A67" s="155"/>
      <c r="B67" s="156"/>
      <c r="C67" s="104">
        <f t="shared" ref="C67:H67" si="46">C64+C38</f>
        <v>10</v>
      </c>
      <c r="D67" s="105">
        <f t="shared" si="46"/>
        <v>564</v>
      </c>
      <c r="E67" s="106">
        <f t="shared" si="46"/>
        <v>286</v>
      </c>
      <c r="F67" s="106">
        <f t="shared" si="46"/>
        <v>64</v>
      </c>
      <c r="G67" s="106">
        <f t="shared" si="46"/>
        <v>124</v>
      </c>
      <c r="H67" s="106">
        <f t="shared" si="46"/>
        <v>90</v>
      </c>
      <c r="I67" s="107" t="str">
        <f t="shared" ref="I67:AF67" si="47">TEXT(I38+I64,0)</f>
        <v>22</v>
      </c>
      <c r="J67" s="104" t="str">
        <f t="shared" si="47"/>
        <v>2</v>
      </c>
      <c r="K67" s="106" t="str">
        <f t="shared" si="47"/>
        <v>114</v>
      </c>
      <c r="L67" s="106" t="str">
        <f t="shared" si="47"/>
        <v>8</v>
      </c>
      <c r="M67" s="106" t="str">
        <f t="shared" si="47"/>
        <v>26</v>
      </c>
      <c r="N67" s="108" t="str">
        <f t="shared" si="47"/>
        <v>8</v>
      </c>
      <c r="O67" s="109" t="str">
        <f t="shared" si="47"/>
        <v>22</v>
      </c>
      <c r="P67" s="104" t="str">
        <f t="shared" si="47"/>
        <v>3</v>
      </c>
      <c r="Q67" s="106" t="str">
        <f t="shared" si="47"/>
        <v>66</v>
      </c>
      <c r="R67" s="106" t="str">
        <f t="shared" si="47"/>
        <v>38</v>
      </c>
      <c r="S67" s="106" t="str">
        <f t="shared" si="47"/>
        <v>22</v>
      </c>
      <c r="T67" s="106" t="str">
        <f t="shared" si="47"/>
        <v>18</v>
      </c>
      <c r="U67" s="110" t="str">
        <f t="shared" si="47"/>
        <v>22</v>
      </c>
      <c r="V67" s="104" t="str">
        <f t="shared" si="47"/>
        <v>3</v>
      </c>
      <c r="W67" s="106" t="str">
        <f t="shared" si="47"/>
        <v>62</v>
      </c>
      <c r="X67" s="106" t="str">
        <f t="shared" si="47"/>
        <v>18</v>
      </c>
      <c r="Y67" s="106" t="str">
        <f t="shared" si="47"/>
        <v>28</v>
      </c>
      <c r="Z67" s="108" t="str">
        <f t="shared" si="47"/>
        <v>38</v>
      </c>
      <c r="AA67" s="109" t="str">
        <f t="shared" si="47"/>
        <v>24</v>
      </c>
      <c r="AB67" s="104" t="str">
        <f t="shared" si="47"/>
        <v>2</v>
      </c>
      <c r="AC67" s="106" t="str">
        <f t="shared" si="47"/>
        <v>44</v>
      </c>
      <c r="AD67" s="106" t="str">
        <f t="shared" si="47"/>
        <v>0</v>
      </c>
      <c r="AE67" s="106" t="str">
        <f t="shared" si="47"/>
        <v>48</v>
      </c>
      <c r="AF67" s="111" t="str">
        <f t="shared" si="47"/>
        <v>26</v>
      </c>
    </row>
    <row r="68" spans="1:32" s="60" customFormat="1" ht="20.100000000000001" customHeight="1" thickBot="1">
      <c r="A68" s="57"/>
      <c r="B68" s="58"/>
      <c r="C68" s="58"/>
      <c r="D68" s="58" t="s">
        <v>43</v>
      </c>
      <c r="E68" s="58"/>
      <c r="F68" s="58"/>
      <c r="G68" s="58"/>
      <c r="H68" s="58"/>
      <c r="I68" s="58"/>
      <c r="J68" s="58"/>
      <c r="K68" s="99"/>
      <c r="L68" s="100">
        <f>VALUE(K67)+VALUE(L67)+VALUE(M67)+VALUE(N67)</f>
        <v>156</v>
      </c>
      <c r="M68" s="101"/>
      <c r="N68" s="102"/>
      <c r="O68" s="59"/>
      <c r="P68" s="58"/>
      <c r="Q68" s="99"/>
      <c r="R68" s="100">
        <f>VALUE(Q67)+VALUE(R67)+VALUE(S67)+VALUE(T67)</f>
        <v>144</v>
      </c>
      <c r="S68" s="101"/>
      <c r="T68" s="102"/>
      <c r="U68" s="59"/>
      <c r="V68" s="58"/>
      <c r="W68" s="99"/>
      <c r="X68" s="100">
        <f>VALUE(W67)+VALUE(X67)+VALUE(Y67)+VALUE(Z67)</f>
        <v>146</v>
      </c>
      <c r="Y68" s="101"/>
      <c r="Z68" s="102"/>
      <c r="AA68" s="59"/>
      <c r="AB68" s="58"/>
      <c r="AC68" s="99"/>
      <c r="AD68" s="101">
        <f>VALUE(AC67)+VALUE(AD67)+VALUE(AE67)+VALUE(AF67)</f>
        <v>118</v>
      </c>
      <c r="AE68" s="101"/>
      <c r="AF68" s="103"/>
    </row>
    <row r="69" spans="1:32" s="60" customFormat="1" ht="4.95" customHeight="1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141"/>
      <c r="M69" s="142"/>
      <c r="N69" s="58"/>
      <c r="O69" s="58"/>
      <c r="P69" s="58"/>
      <c r="Q69" s="58"/>
      <c r="R69" s="141"/>
      <c r="S69" s="142"/>
      <c r="T69" s="58"/>
      <c r="U69" s="58"/>
      <c r="V69" s="58"/>
      <c r="W69" s="58"/>
      <c r="X69" s="141"/>
      <c r="Y69" s="142"/>
      <c r="Z69" s="58"/>
      <c r="AA69" s="58"/>
      <c r="AB69" s="58"/>
      <c r="AC69" s="58"/>
      <c r="AD69" s="141"/>
      <c r="AE69" s="142"/>
      <c r="AF69" s="143"/>
    </row>
    <row r="70" spans="1:32" s="30" customFormat="1" ht="30" customHeight="1">
      <c r="A70" s="114" t="s">
        <v>82</v>
      </c>
      <c r="B70" s="115"/>
      <c r="C70" s="115"/>
      <c r="D70" s="115"/>
      <c r="E70" s="115"/>
      <c r="F70" s="115"/>
      <c r="G70" s="115"/>
      <c r="H70" s="115"/>
      <c r="I70" s="116"/>
      <c r="J70" s="116"/>
      <c r="K70" s="116"/>
      <c r="L70" s="116"/>
      <c r="M70" s="116"/>
      <c r="N70" s="116"/>
      <c r="O70" s="116"/>
      <c r="P70" s="117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8"/>
    </row>
    <row r="71" spans="1:32" s="41" customFormat="1" ht="22.05" customHeight="1">
      <c r="A71" s="137">
        <v>21</v>
      </c>
      <c r="B71" s="119" t="s">
        <v>45</v>
      </c>
      <c r="C71" s="33">
        <f t="shared" ref="C71:C78" si="48">IF(J71="E",1,0)+IF(P71="E",1,0)+IF(V71="E",1,0)+IF(AB71="E",1,0)</f>
        <v>0</v>
      </c>
      <c r="D71" s="31">
        <f t="shared" ref="D71:D78" si="49">SUM(E71:H71)</f>
        <v>20</v>
      </c>
      <c r="E71" s="32">
        <f t="shared" ref="E71:H78" si="50">SUM(K71,Q71,W71,AC71)</f>
        <v>0</v>
      </c>
      <c r="F71" s="32">
        <f t="shared" si="50"/>
        <v>0</v>
      </c>
      <c r="G71" s="32">
        <f t="shared" si="50"/>
        <v>0</v>
      </c>
      <c r="H71" s="32">
        <f t="shared" si="50"/>
        <v>20</v>
      </c>
      <c r="I71" s="36"/>
      <c r="J71" s="33"/>
      <c r="K71" s="34"/>
      <c r="L71" s="34"/>
      <c r="M71" s="34"/>
      <c r="N71" s="92"/>
      <c r="O71" s="93"/>
      <c r="P71" s="33"/>
      <c r="Q71" s="35"/>
      <c r="R71" s="35"/>
      <c r="S71" s="35"/>
      <c r="T71" s="35"/>
      <c r="U71" s="36">
        <v>4</v>
      </c>
      <c r="V71" s="33"/>
      <c r="W71" s="34"/>
      <c r="X71" s="34"/>
      <c r="Y71" s="34"/>
      <c r="Z71" s="92">
        <v>20</v>
      </c>
      <c r="AA71" s="93"/>
      <c r="AB71" s="33"/>
      <c r="AC71" s="35"/>
      <c r="AD71" s="35"/>
      <c r="AE71" s="35"/>
      <c r="AF71" s="37"/>
    </row>
    <row r="72" spans="1:32" s="41" customFormat="1" ht="22.05" customHeight="1">
      <c r="A72" s="137">
        <v>22</v>
      </c>
      <c r="B72" s="119" t="s">
        <v>46</v>
      </c>
      <c r="C72" s="95">
        <f t="shared" si="48"/>
        <v>0</v>
      </c>
      <c r="D72" s="42">
        <f t="shared" si="49"/>
        <v>24</v>
      </c>
      <c r="E72" s="43">
        <f t="shared" si="50"/>
        <v>0</v>
      </c>
      <c r="F72" s="43">
        <f t="shared" si="50"/>
        <v>0</v>
      </c>
      <c r="G72" s="43">
        <f t="shared" si="50"/>
        <v>0</v>
      </c>
      <c r="H72" s="43">
        <f t="shared" si="50"/>
        <v>24</v>
      </c>
      <c r="I72" s="36"/>
      <c r="J72" s="33"/>
      <c r="K72" s="34"/>
      <c r="L72" s="34"/>
      <c r="M72" s="34"/>
      <c r="N72" s="92"/>
      <c r="O72" s="93"/>
      <c r="P72" s="33"/>
      <c r="Q72" s="35"/>
      <c r="R72" s="35"/>
      <c r="S72" s="35"/>
      <c r="T72" s="35"/>
      <c r="U72" s="36">
        <v>4</v>
      </c>
      <c r="V72" s="33"/>
      <c r="W72" s="34"/>
      <c r="X72" s="45"/>
      <c r="Y72" s="34"/>
      <c r="Z72" s="92">
        <v>8</v>
      </c>
      <c r="AA72" s="93">
        <v>3</v>
      </c>
      <c r="AB72" s="33"/>
      <c r="AC72" s="35"/>
      <c r="AD72" s="35"/>
      <c r="AE72" s="35"/>
      <c r="AF72" s="37">
        <v>16</v>
      </c>
    </row>
    <row r="73" spans="1:32" s="41" customFormat="1" ht="22.05" customHeight="1">
      <c r="A73" s="137">
        <v>23</v>
      </c>
      <c r="B73" s="119" t="s">
        <v>47</v>
      </c>
      <c r="C73" s="95">
        <f t="shared" si="48"/>
        <v>0</v>
      </c>
      <c r="D73" s="42">
        <f t="shared" si="49"/>
        <v>0</v>
      </c>
      <c r="E73" s="43">
        <f t="shared" si="50"/>
        <v>0</v>
      </c>
      <c r="F73" s="43">
        <f t="shared" si="50"/>
        <v>0</v>
      </c>
      <c r="G73" s="43">
        <f t="shared" si="50"/>
        <v>0</v>
      </c>
      <c r="H73" s="43">
        <f t="shared" si="50"/>
        <v>0</v>
      </c>
      <c r="I73" s="36"/>
      <c r="J73" s="33"/>
      <c r="K73" s="34"/>
      <c r="L73" s="34"/>
      <c r="M73" s="34"/>
      <c r="N73" s="92"/>
      <c r="O73" s="93"/>
      <c r="P73" s="33"/>
      <c r="Q73" s="35"/>
      <c r="R73" s="35"/>
      <c r="S73" s="35"/>
      <c r="T73" s="35"/>
      <c r="U73" s="36"/>
      <c r="V73" s="33"/>
      <c r="W73" s="34"/>
      <c r="X73" s="34"/>
      <c r="Y73" s="34"/>
      <c r="Z73" s="92"/>
      <c r="AA73" s="93">
        <v>9</v>
      </c>
      <c r="AB73" s="33"/>
      <c r="AC73" s="35"/>
      <c r="AD73" s="35"/>
      <c r="AE73" s="35"/>
      <c r="AF73" s="37"/>
    </row>
    <row r="74" spans="1:32" s="41" customFormat="1" ht="22.05" customHeight="1">
      <c r="A74" s="137">
        <v>24</v>
      </c>
      <c r="B74" s="119" t="s">
        <v>60</v>
      </c>
      <c r="C74" s="95">
        <f t="shared" si="48"/>
        <v>1</v>
      </c>
      <c r="D74" s="42">
        <f t="shared" si="49"/>
        <v>20</v>
      </c>
      <c r="E74" s="43">
        <f t="shared" si="50"/>
        <v>14</v>
      </c>
      <c r="F74" s="43">
        <f t="shared" si="50"/>
        <v>0</v>
      </c>
      <c r="G74" s="43">
        <f t="shared" si="50"/>
        <v>0</v>
      </c>
      <c r="H74" s="43">
        <f t="shared" si="50"/>
        <v>6</v>
      </c>
      <c r="I74" s="36"/>
      <c r="J74" s="33"/>
      <c r="K74" s="34"/>
      <c r="L74" s="34"/>
      <c r="M74" s="34"/>
      <c r="N74" s="92"/>
      <c r="O74" s="93"/>
      <c r="P74" s="33"/>
      <c r="Q74" s="35"/>
      <c r="R74" s="35"/>
      <c r="S74" s="35"/>
      <c r="T74" s="35"/>
      <c r="U74" s="36">
        <v>2</v>
      </c>
      <c r="V74" s="33" t="s">
        <v>13</v>
      </c>
      <c r="W74" s="34">
        <v>14</v>
      </c>
      <c r="X74" s="34"/>
      <c r="Y74" s="34"/>
      <c r="Z74" s="92">
        <v>6</v>
      </c>
      <c r="AA74" s="93"/>
      <c r="AB74" s="33"/>
      <c r="AC74" s="35"/>
      <c r="AD74" s="35"/>
      <c r="AE74" s="35"/>
      <c r="AF74" s="37"/>
    </row>
    <row r="75" spans="1:32" s="41" customFormat="1" ht="22.05" customHeight="1">
      <c r="A75" s="137">
        <v>25</v>
      </c>
      <c r="B75" s="119" t="s">
        <v>61</v>
      </c>
      <c r="C75" s="95">
        <f t="shared" si="48"/>
        <v>0</v>
      </c>
      <c r="D75" s="42">
        <f t="shared" si="49"/>
        <v>18</v>
      </c>
      <c r="E75" s="43">
        <f t="shared" si="50"/>
        <v>10</v>
      </c>
      <c r="F75" s="43">
        <f t="shared" si="50"/>
        <v>8</v>
      </c>
      <c r="G75" s="43">
        <f t="shared" si="50"/>
        <v>0</v>
      </c>
      <c r="H75" s="43">
        <f t="shared" si="50"/>
        <v>0</v>
      </c>
      <c r="I75" s="36"/>
      <c r="J75" s="33"/>
      <c r="K75" s="34"/>
      <c r="L75" s="34"/>
      <c r="M75" s="34"/>
      <c r="N75" s="92"/>
      <c r="O75" s="93"/>
      <c r="P75" s="33"/>
      <c r="Q75" s="35"/>
      <c r="R75" s="35"/>
      <c r="S75" s="35"/>
      <c r="T75" s="35"/>
      <c r="U75" s="36">
        <v>2</v>
      </c>
      <c r="V75" s="33"/>
      <c r="W75" s="34">
        <v>10</v>
      </c>
      <c r="X75" s="34">
        <v>8</v>
      </c>
      <c r="Y75" s="34"/>
      <c r="Z75" s="92"/>
      <c r="AA75" s="93"/>
      <c r="AB75" s="33"/>
      <c r="AC75" s="35"/>
      <c r="AD75" s="35"/>
      <c r="AE75" s="35"/>
      <c r="AF75" s="37"/>
    </row>
    <row r="76" spans="1:32" s="41" customFormat="1" ht="22.05" customHeight="1">
      <c r="A76" s="137">
        <v>26</v>
      </c>
      <c r="B76" s="119" t="s">
        <v>62</v>
      </c>
      <c r="C76" s="95">
        <f t="shared" si="48"/>
        <v>1</v>
      </c>
      <c r="D76" s="42">
        <f t="shared" si="49"/>
        <v>22</v>
      </c>
      <c r="E76" s="43">
        <f t="shared" si="50"/>
        <v>12</v>
      </c>
      <c r="F76" s="43">
        <f t="shared" si="50"/>
        <v>0</v>
      </c>
      <c r="G76" s="43">
        <f t="shared" si="50"/>
        <v>0</v>
      </c>
      <c r="H76" s="43">
        <f t="shared" si="50"/>
        <v>10</v>
      </c>
      <c r="I76" s="36"/>
      <c r="J76" s="33"/>
      <c r="K76" s="34"/>
      <c r="L76" s="34"/>
      <c r="M76" s="34"/>
      <c r="N76" s="92"/>
      <c r="O76" s="93"/>
      <c r="P76" s="33"/>
      <c r="Q76" s="35"/>
      <c r="R76" s="35"/>
      <c r="S76" s="35"/>
      <c r="T76" s="35"/>
      <c r="U76" s="36"/>
      <c r="V76" s="33"/>
      <c r="W76" s="34"/>
      <c r="X76" s="34"/>
      <c r="Y76" s="34"/>
      <c r="Z76" s="92"/>
      <c r="AA76" s="93">
        <v>3</v>
      </c>
      <c r="AB76" s="33" t="s">
        <v>13</v>
      </c>
      <c r="AC76" s="35">
        <v>12</v>
      </c>
      <c r="AD76" s="35"/>
      <c r="AE76" s="35"/>
      <c r="AF76" s="37">
        <v>10</v>
      </c>
    </row>
    <row r="77" spans="1:32" s="41" customFormat="1" ht="22.05" customHeight="1">
      <c r="A77" s="137">
        <v>27</v>
      </c>
      <c r="B77" s="119" t="s">
        <v>63</v>
      </c>
      <c r="C77" s="95">
        <f t="shared" si="48"/>
        <v>0</v>
      </c>
      <c r="D77" s="42">
        <f t="shared" si="49"/>
        <v>30</v>
      </c>
      <c r="E77" s="43">
        <f t="shared" si="50"/>
        <v>12</v>
      </c>
      <c r="F77" s="43">
        <f t="shared" si="50"/>
        <v>8</v>
      </c>
      <c r="G77" s="43">
        <f t="shared" si="50"/>
        <v>0</v>
      </c>
      <c r="H77" s="43">
        <f t="shared" si="50"/>
        <v>10</v>
      </c>
      <c r="I77" s="36"/>
      <c r="J77" s="33"/>
      <c r="K77" s="34"/>
      <c r="L77" s="34"/>
      <c r="M77" s="34"/>
      <c r="N77" s="92"/>
      <c r="O77" s="93"/>
      <c r="P77" s="33"/>
      <c r="Q77" s="35"/>
      <c r="R77" s="35"/>
      <c r="S77" s="35"/>
      <c r="T77" s="35"/>
      <c r="U77" s="36"/>
      <c r="V77" s="33"/>
      <c r="W77" s="34"/>
      <c r="X77" s="34"/>
      <c r="Y77" s="34"/>
      <c r="Z77" s="92"/>
      <c r="AA77" s="93">
        <v>3</v>
      </c>
      <c r="AB77" s="33"/>
      <c r="AC77" s="35">
        <v>12</v>
      </c>
      <c r="AD77" s="35">
        <v>8</v>
      </c>
      <c r="AE77" s="35"/>
      <c r="AF77" s="37">
        <v>10</v>
      </c>
    </row>
    <row r="78" spans="1:32" s="41" customFormat="1" ht="24.9" customHeight="1">
      <c r="A78" s="137">
        <v>28</v>
      </c>
      <c r="B78" s="150" t="s">
        <v>84</v>
      </c>
      <c r="C78" s="95">
        <f t="shared" si="48"/>
        <v>0</v>
      </c>
      <c r="D78" s="42">
        <f t="shared" si="49"/>
        <v>32</v>
      </c>
      <c r="E78" s="43">
        <f t="shared" si="50"/>
        <v>16</v>
      </c>
      <c r="F78" s="43">
        <f t="shared" si="50"/>
        <v>0</v>
      </c>
      <c r="G78" s="43">
        <f t="shared" si="50"/>
        <v>16</v>
      </c>
      <c r="H78" s="43">
        <f t="shared" si="50"/>
        <v>0</v>
      </c>
      <c r="I78" s="36"/>
      <c r="J78" s="33"/>
      <c r="K78" s="34"/>
      <c r="L78" s="34"/>
      <c r="M78" s="34"/>
      <c r="N78" s="92"/>
      <c r="O78" s="93"/>
      <c r="P78" s="33"/>
      <c r="Q78" s="35"/>
      <c r="R78" s="35"/>
      <c r="S78" s="35"/>
      <c r="T78" s="35"/>
      <c r="U78" s="36"/>
      <c r="V78" s="33"/>
      <c r="W78" s="34"/>
      <c r="X78" s="34"/>
      <c r="Y78" s="34"/>
      <c r="Z78" s="92"/>
      <c r="AA78" s="93">
        <v>4</v>
      </c>
      <c r="AB78" s="33"/>
      <c r="AC78" s="35">
        <v>16</v>
      </c>
      <c r="AD78" s="35"/>
      <c r="AE78" s="35">
        <v>16</v>
      </c>
      <c r="AF78" s="37"/>
    </row>
    <row r="79" spans="1:32" s="136" customFormat="1" ht="24.9" customHeight="1">
      <c r="A79" s="135"/>
      <c r="B79" s="124" t="s">
        <v>64</v>
      </c>
      <c r="C79" s="125">
        <f t="shared" ref="C79:I79" si="51">SUM(C71:C78)</f>
        <v>2</v>
      </c>
      <c r="D79" s="126">
        <f t="shared" si="51"/>
        <v>166</v>
      </c>
      <c r="E79" s="127">
        <f t="shared" si="51"/>
        <v>64</v>
      </c>
      <c r="F79" s="127">
        <f t="shared" si="51"/>
        <v>16</v>
      </c>
      <c r="G79" s="128">
        <f t="shared" si="51"/>
        <v>16</v>
      </c>
      <c r="H79" s="127">
        <f t="shared" si="51"/>
        <v>70</v>
      </c>
      <c r="I79" s="129">
        <f t="shared" si="51"/>
        <v>0</v>
      </c>
      <c r="J79" s="125">
        <f>COUNTA(J71:J78)</f>
        <v>0</v>
      </c>
      <c r="K79" s="130">
        <f>SUM(K71:K78)</f>
        <v>0</v>
      </c>
      <c r="L79" s="130">
        <f>SUM(L71:L78)</f>
        <v>0</v>
      </c>
      <c r="M79" s="130">
        <f>SUM(M71:M78)</f>
        <v>0</v>
      </c>
      <c r="N79" s="131">
        <f>SUM(N71:N78)</f>
        <v>0</v>
      </c>
      <c r="O79" s="132">
        <f>SUM(O71:O78)</f>
        <v>0</v>
      </c>
      <c r="P79" s="140">
        <f>COUNTA(P71:P78)</f>
        <v>0</v>
      </c>
      <c r="Q79" s="133">
        <f>SUM(Q71:Q78)</f>
        <v>0</v>
      </c>
      <c r="R79" s="133">
        <f>SUM(R71:R78)</f>
        <v>0</v>
      </c>
      <c r="S79" s="133">
        <f>SUM(S71:S78)</f>
        <v>0</v>
      </c>
      <c r="T79" s="133">
        <f>SUM(T71:T78)</f>
        <v>0</v>
      </c>
      <c r="U79" s="129">
        <f>SUM(U71:U78)</f>
        <v>12</v>
      </c>
      <c r="V79" s="125">
        <f>COUNTA(V71:V78)</f>
        <v>1</v>
      </c>
      <c r="W79" s="130">
        <f>SUM(W71:W78)</f>
        <v>24</v>
      </c>
      <c r="X79" s="130">
        <f>SUM(X71:X78)</f>
        <v>8</v>
      </c>
      <c r="Y79" s="130">
        <f>SUM(Y71:Y78)</f>
        <v>0</v>
      </c>
      <c r="Z79" s="131">
        <f>SUM(Z71:Z78)</f>
        <v>34</v>
      </c>
      <c r="AA79" s="132">
        <f>SUM(AA71:AA78)</f>
        <v>22</v>
      </c>
      <c r="AB79" s="140">
        <f>COUNTA(AB71:AB78)</f>
        <v>1</v>
      </c>
      <c r="AC79" s="133">
        <f>SUM(AC71:AC78)</f>
        <v>40</v>
      </c>
      <c r="AD79" s="133">
        <f>SUM(AD71:AD78)</f>
        <v>8</v>
      </c>
      <c r="AE79" s="133">
        <f>SUM(AE71:AE78)</f>
        <v>16</v>
      </c>
      <c r="AF79" s="134">
        <f>SUM(AF71:AF78)</f>
        <v>36</v>
      </c>
    </row>
    <row r="80" spans="1:32" ht="4.95" customHeight="1">
      <c r="A80" s="63"/>
      <c r="B80" s="19"/>
      <c r="C80" s="19"/>
      <c r="D80" s="19"/>
      <c r="E80" s="9"/>
      <c r="F80" s="9"/>
      <c r="G80" s="9"/>
      <c r="H80" s="9"/>
      <c r="I80" s="64"/>
      <c r="J80" s="19"/>
      <c r="K80" s="9"/>
      <c r="L80" s="9"/>
      <c r="M80" s="9"/>
      <c r="N80" s="64"/>
      <c r="O80" s="112"/>
      <c r="P80" s="19"/>
      <c r="Q80" s="9"/>
      <c r="R80" s="9"/>
      <c r="S80" s="9"/>
      <c r="T80" s="64"/>
      <c r="U80" s="64"/>
      <c r="V80" s="19"/>
      <c r="W80" s="9"/>
      <c r="X80" s="9"/>
      <c r="Y80" s="9"/>
      <c r="Z80" s="64"/>
      <c r="AA80" s="64"/>
      <c r="AB80" s="19"/>
      <c r="AC80" s="9"/>
      <c r="AD80" s="9"/>
      <c r="AE80" s="9"/>
      <c r="AF80" s="113"/>
    </row>
    <row r="81" spans="1:32" s="30" customFormat="1" ht="20.100000000000001" customHeight="1">
      <c r="A81" s="153" t="s">
        <v>65</v>
      </c>
      <c r="B81" s="154"/>
      <c r="C81" s="98"/>
      <c r="D81" s="51"/>
      <c r="E81" s="52" t="s">
        <v>18</v>
      </c>
      <c r="F81" s="52" t="s">
        <v>19</v>
      </c>
      <c r="G81" s="52" t="s">
        <v>20</v>
      </c>
      <c r="H81" s="52" t="s">
        <v>21</v>
      </c>
      <c r="I81" s="54"/>
      <c r="J81" s="53"/>
      <c r="K81" s="52" t="s">
        <v>18</v>
      </c>
      <c r="L81" s="52" t="s">
        <v>19</v>
      </c>
      <c r="M81" s="52" t="s">
        <v>20</v>
      </c>
      <c r="N81" s="55" t="s">
        <v>21</v>
      </c>
      <c r="O81" s="55"/>
      <c r="P81" s="53"/>
      <c r="Q81" s="52" t="s">
        <v>18</v>
      </c>
      <c r="R81" s="52" t="s">
        <v>19</v>
      </c>
      <c r="S81" s="52" t="s">
        <v>20</v>
      </c>
      <c r="T81" s="52" t="s">
        <v>21</v>
      </c>
      <c r="U81" s="54"/>
      <c r="V81" s="53"/>
      <c r="W81" s="52" t="s">
        <v>18</v>
      </c>
      <c r="X81" s="52" t="s">
        <v>19</v>
      </c>
      <c r="Y81" s="52" t="s">
        <v>20</v>
      </c>
      <c r="Z81" s="55" t="s">
        <v>21</v>
      </c>
      <c r="AA81" s="55"/>
      <c r="AB81" s="53"/>
      <c r="AC81" s="52" t="s">
        <v>18</v>
      </c>
      <c r="AD81" s="52" t="s">
        <v>19</v>
      </c>
      <c r="AE81" s="52" t="s">
        <v>20</v>
      </c>
      <c r="AF81" s="56" t="s">
        <v>21</v>
      </c>
    </row>
    <row r="82" spans="1:32" s="30" customFormat="1" ht="45" customHeight="1">
      <c r="A82" s="155"/>
      <c r="B82" s="156"/>
      <c r="C82" s="104">
        <f t="shared" ref="C82:H82" si="52">C38+C79</f>
        <v>10</v>
      </c>
      <c r="D82" s="105">
        <f t="shared" si="52"/>
        <v>564</v>
      </c>
      <c r="E82" s="106">
        <f t="shared" si="52"/>
        <v>296</v>
      </c>
      <c r="F82" s="106">
        <f t="shared" si="52"/>
        <v>80</v>
      </c>
      <c r="G82" s="106">
        <f t="shared" si="52"/>
        <v>72</v>
      </c>
      <c r="H82" s="106">
        <f t="shared" si="52"/>
        <v>116</v>
      </c>
      <c r="I82" s="107" t="str">
        <f t="shared" ref="I82:AF82" si="53">TEXT(I38+I79,0)</f>
        <v>22</v>
      </c>
      <c r="J82" s="104" t="str">
        <f t="shared" si="53"/>
        <v>2</v>
      </c>
      <c r="K82" s="106" t="str">
        <f t="shared" si="53"/>
        <v>114</v>
      </c>
      <c r="L82" s="106" t="str">
        <f t="shared" si="53"/>
        <v>8</v>
      </c>
      <c r="M82" s="106" t="str">
        <f t="shared" si="53"/>
        <v>26</v>
      </c>
      <c r="N82" s="108" t="str">
        <f t="shared" si="53"/>
        <v>8</v>
      </c>
      <c r="O82" s="109" t="str">
        <f t="shared" si="53"/>
        <v>22</v>
      </c>
      <c r="P82" s="104" t="str">
        <f t="shared" si="53"/>
        <v>3</v>
      </c>
      <c r="Q82" s="106" t="str">
        <f t="shared" si="53"/>
        <v>66</v>
      </c>
      <c r="R82" s="106" t="str">
        <f t="shared" si="53"/>
        <v>38</v>
      </c>
      <c r="S82" s="106" t="str">
        <f t="shared" si="53"/>
        <v>22</v>
      </c>
      <c r="T82" s="106" t="str">
        <f t="shared" si="53"/>
        <v>18</v>
      </c>
      <c r="U82" s="110" t="str">
        <f t="shared" si="53"/>
        <v>22</v>
      </c>
      <c r="V82" s="104" t="str">
        <f t="shared" si="53"/>
        <v>3</v>
      </c>
      <c r="W82" s="106" t="str">
        <f t="shared" si="53"/>
        <v>66</v>
      </c>
      <c r="X82" s="106" t="str">
        <f t="shared" si="53"/>
        <v>26</v>
      </c>
      <c r="Y82" s="106" t="str">
        <f t="shared" si="53"/>
        <v>8</v>
      </c>
      <c r="Z82" s="108" t="str">
        <f t="shared" si="53"/>
        <v>44</v>
      </c>
      <c r="AA82" s="109" t="str">
        <f t="shared" si="53"/>
        <v>24</v>
      </c>
      <c r="AB82" s="104" t="str">
        <f t="shared" si="53"/>
        <v>2</v>
      </c>
      <c r="AC82" s="106" t="str">
        <f t="shared" si="53"/>
        <v>50</v>
      </c>
      <c r="AD82" s="106" t="str">
        <f t="shared" si="53"/>
        <v>8</v>
      </c>
      <c r="AE82" s="106" t="str">
        <f t="shared" si="53"/>
        <v>16</v>
      </c>
      <c r="AF82" s="111" t="str">
        <f t="shared" si="53"/>
        <v>46</v>
      </c>
    </row>
    <row r="83" spans="1:32" s="60" customFormat="1" ht="20.100000000000001" customHeight="1" thickBot="1">
      <c r="A83" s="57"/>
      <c r="B83" s="58"/>
      <c r="C83" s="58"/>
      <c r="D83" s="58" t="s">
        <v>43</v>
      </c>
      <c r="E83" s="58"/>
      <c r="F83" s="58"/>
      <c r="G83" s="58"/>
      <c r="H83" s="58"/>
      <c r="I83" s="58"/>
      <c r="J83" s="58"/>
      <c r="K83" s="99"/>
      <c r="L83" s="100">
        <f>VALUE(K82)+VALUE(L82)+VALUE(M82)+VALUE(N82)</f>
        <v>156</v>
      </c>
      <c r="M83" s="101"/>
      <c r="N83" s="102"/>
      <c r="O83" s="59"/>
      <c r="P83" s="58"/>
      <c r="Q83" s="99"/>
      <c r="R83" s="100">
        <f>VALUE(Q82)+VALUE(R82)+VALUE(S82)+VALUE(T82)</f>
        <v>144</v>
      </c>
      <c r="S83" s="101"/>
      <c r="T83" s="102"/>
      <c r="U83" s="59"/>
      <c r="V83" s="58"/>
      <c r="W83" s="99"/>
      <c r="X83" s="100">
        <f>VALUE(W82)+VALUE(X82)+VALUE(Y82)+VALUE(Z82)</f>
        <v>144</v>
      </c>
      <c r="Y83" s="101"/>
      <c r="Z83" s="102"/>
      <c r="AA83" s="59"/>
      <c r="AB83" s="58"/>
      <c r="AC83" s="99"/>
      <c r="AD83" s="101">
        <f>VALUE(AC82)+VALUE(AD82)+VALUE(AE82)+VALUE(AF82)</f>
        <v>120</v>
      </c>
      <c r="AE83" s="101"/>
      <c r="AF83" s="103"/>
    </row>
    <row r="84" spans="1:32" ht="9.9" customHeight="1">
      <c r="A84" s="6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8"/>
    </row>
    <row r="85" spans="1:32" s="30" customFormat="1" ht="30" customHeight="1">
      <c r="A85" s="114" t="s">
        <v>66</v>
      </c>
      <c r="B85" s="115"/>
      <c r="C85" s="115"/>
      <c r="D85" s="115"/>
      <c r="E85" s="115"/>
      <c r="F85" s="115"/>
      <c r="G85" s="115"/>
      <c r="H85" s="115"/>
      <c r="I85" s="116"/>
      <c r="J85" s="116"/>
      <c r="K85" s="116"/>
      <c r="L85" s="116"/>
      <c r="M85" s="116"/>
      <c r="N85" s="116"/>
      <c r="O85" s="116"/>
      <c r="P85" s="117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8"/>
    </row>
    <row r="86" spans="1:32" s="41" customFormat="1" ht="22.8">
      <c r="A86" s="137">
        <v>21</v>
      </c>
      <c r="B86" s="119" t="s">
        <v>45</v>
      </c>
      <c r="C86" s="33">
        <f t="shared" ref="C86:C93" si="54">IF(J86="E",1,0)+IF(P86="E",1,0)+IF(V86="E",1,0)+IF(AB86="E",1,0)</f>
        <v>0</v>
      </c>
      <c r="D86" s="31">
        <f t="shared" ref="D86:D93" si="55">SUM(E86:H86)</f>
        <v>20</v>
      </c>
      <c r="E86" s="32">
        <f t="shared" ref="E86:H93" si="56">SUM(K86,Q86,W86,AC86)</f>
        <v>0</v>
      </c>
      <c r="F86" s="32">
        <f t="shared" si="56"/>
        <v>0</v>
      </c>
      <c r="G86" s="32">
        <f t="shared" si="56"/>
        <v>0</v>
      </c>
      <c r="H86" s="32">
        <f t="shared" si="56"/>
        <v>20</v>
      </c>
      <c r="I86" s="36"/>
      <c r="J86" s="33"/>
      <c r="K86" s="34"/>
      <c r="L86" s="34"/>
      <c r="M86" s="34"/>
      <c r="N86" s="92"/>
      <c r="O86" s="93"/>
      <c r="P86" s="33"/>
      <c r="Q86" s="35"/>
      <c r="R86" s="35"/>
      <c r="S86" s="35"/>
      <c r="T86" s="35"/>
      <c r="U86" s="36">
        <v>4</v>
      </c>
      <c r="V86" s="33"/>
      <c r="W86" s="34"/>
      <c r="X86" s="34"/>
      <c r="Y86" s="34"/>
      <c r="Z86" s="92">
        <v>20</v>
      </c>
      <c r="AA86" s="93"/>
      <c r="AB86" s="33"/>
      <c r="AC86" s="35"/>
      <c r="AD86" s="35"/>
      <c r="AE86" s="35"/>
      <c r="AF86" s="37"/>
    </row>
    <row r="87" spans="1:32" s="41" customFormat="1" ht="22.8">
      <c r="A87" s="137">
        <v>22</v>
      </c>
      <c r="B87" s="119" t="s">
        <v>46</v>
      </c>
      <c r="C87" s="95">
        <f t="shared" si="54"/>
        <v>0</v>
      </c>
      <c r="D87" s="42">
        <f t="shared" si="55"/>
        <v>24</v>
      </c>
      <c r="E87" s="43">
        <f t="shared" si="56"/>
        <v>0</v>
      </c>
      <c r="F87" s="43">
        <f t="shared" si="56"/>
        <v>0</v>
      </c>
      <c r="G87" s="43">
        <f t="shared" si="56"/>
        <v>0</v>
      </c>
      <c r="H87" s="43">
        <f t="shared" si="56"/>
        <v>24</v>
      </c>
      <c r="I87" s="36"/>
      <c r="J87" s="33"/>
      <c r="K87" s="34"/>
      <c r="L87" s="34"/>
      <c r="M87" s="34"/>
      <c r="N87" s="92"/>
      <c r="O87" s="93"/>
      <c r="P87" s="33"/>
      <c r="Q87" s="35"/>
      <c r="R87" s="35"/>
      <c r="S87" s="35"/>
      <c r="T87" s="35"/>
      <c r="U87" s="36">
        <v>4</v>
      </c>
      <c r="V87" s="33"/>
      <c r="W87" s="34"/>
      <c r="X87" s="45"/>
      <c r="Y87" s="34"/>
      <c r="Z87" s="92">
        <v>8</v>
      </c>
      <c r="AA87" s="93">
        <v>3</v>
      </c>
      <c r="AB87" s="33"/>
      <c r="AC87" s="35"/>
      <c r="AD87" s="35"/>
      <c r="AE87" s="35"/>
      <c r="AF87" s="37">
        <v>16</v>
      </c>
    </row>
    <row r="88" spans="1:32" s="41" customFormat="1" ht="22.8">
      <c r="A88" s="137">
        <v>23</v>
      </c>
      <c r="B88" s="119" t="s">
        <v>47</v>
      </c>
      <c r="C88" s="95">
        <f>IF(J88="E",1,0)+IF(P88="E",1,0)+IF(V88="E",1,0)+IF(AB88="E",1,0)</f>
        <v>0</v>
      </c>
      <c r="D88" s="42">
        <f t="shared" si="55"/>
        <v>0</v>
      </c>
      <c r="E88" s="43">
        <f t="shared" si="56"/>
        <v>0</v>
      </c>
      <c r="F88" s="43">
        <f t="shared" si="56"/>
        <v>0</v>
      </c>
      <c r="G88" s="43">
        <f t="shared" si="56"/>
        <v>0</v>
      </c>
      <c r="H88" s="43">
        <f t="shared" si="56"/>
        <v>0</v>
      </c>
      <c r="I88" s="36"/>
      <c r="J88" s="33"/>
      <c r="K88" s="34"/>
      <c r="L88" s="34"/>
      <c r="M88" s="34"/>
      <c r="N88" s="92"/>
      <c r="O88" s="93"/>
      <c r="P88" s="33"/>
      <c r="Q88" s="35"/>
      <c r="R88" s="35"/>
      <c r="S88" s="35"/>
      <c r="T88" s="35"/>
      <c r="U88" s="36"/>
      <c r="V88" s="33"/>
      <c r="W88" s="34"/>
      <c r="X88" s="34"/>
      <c r="Y88" s="34"/>
      <c r="Z88" s="92"/>
      <c r="AA88" s="93">
        <v>9</v>
      </c>
      <c r="AB88" s="33"/>
      <c r="AC88" s="35"/>
      <c r="AD88" s="35"/>
      <c r="AE88" s="35"/>
      <c r="AF88" s="37"/>
    </row>
    <row r="89" spans="1:32" s="41" customFormat="1" ht="22.8">
      <c r="A89" s="137">
        <v>24</v>
      </c>
      <c r="B89" s="119" t="s">
        <v>67</v>
      </c>
      <c r="C89" s="95">
        <f t="shared" si="54"/>
        <v>0</v>
      </c>
      <c r="D89" s="42">
        <f t="shared" si="55"/>
        <v>40</v>
      </c>
      <c r="E89" s="43">
        <f t="shared" si="56"/>
        <v>10</v>
      </c>
      <c r="F89" s="43">
        <f t="shared" si="56"/>
        <v>10</v>
      </c>
      <c r="G89" s="43">
        <f t="shared" si="56"/>
        <v>0</v>
      </c>
      <c r="H89" s="43">
        <f t="shared" si="56"/>
        <v>20</v>
      </c>
      <c r="I89" s="36"/>
      <c r="J89" s="33"/>
      <c r="K89" s="34"/>
      <c r="L89" s="34"/>
      <c r="M89" s="34"/>
      <c r="N89" s="92"/>
      <c r="O89" s="93"/>
      <c r="P89" s="33"/>
      <c r="Q89" s="35"/>
      <c r="R89" s="35"/>
      <c r="S89" s="35"/>
      <c r="T89" s="35"/>
      <c r="U89" s="36">
        <v>2</v>
      </c>
      <c r="V89" s="33"/>
      <c r="W89" s="34">
        <v>10</v>
      </c>
      <c r="X89" s="34"/>
      <c r="Y89" s="34"/>
      <c r="Z89" s="92"/>
      <c r="AA89" s="93">
        <v>3</v>
      </c>
      <c r="AB89" s="33"/>
      <c r="AC89" s="35"/>
      <c r="AD89" s="35">
        <v>10</v>
      </c>
      <c r="AE89" s="35"/>
      <c r="AF89" s="37">
        <v>20</v>
      </c>
    </row>
    <row r="90" spans="1:32" s="41" customFormat="1" ht="22.8">
      <c r="A90" s="137">
        <v>25</v>
      </c>
      <c r="B90" s="119" t="s">
        <v>68</v>
      </c>
      <c r="C90" s="95">
        <f t="shared" si="54"/>
        <v>1</v>
      </c>
      <c r="D90" s="42">
        <f t="shared" si="55"/>
        <v>20</v>
      </c>
      <c r="E90" s="43">
        <f t="shared" si="56"/>
        <v>20</v>
      </c>
      <c r="F90" s="43">
        <f t="shared" si="56"/>
        <v>0</v>
      </c>
      <c r="G90" s="43">
        <f t="shared" si="56"/>
        <v>0</v>
      </c>
      <c r="H90" s="43">
        <f t="shared" si="56"/>
        <v>0</v>
      </c>
      <c r="I90" s="36"/>
      <c r="J90" s="33"/>
      <c r="K90" s="34"/>
      <c r="L90" s="34"/>
      <c r="M90" s="34"/>
      <c r="N90" s="92"/>
      <c r="O90" s="93"/>
      <c r="P90" s="33"/>
      <c r="Q90" s="35"/>
      <c r="R90" s="35"/>
      <c r="S90" s="35"/>
      <c r="T90" s="35"/>
      <c r="U90" s="36">
        <v>2</v>
      </c>
      <c r="V90" s="33" t="s">
        <v>13</v>
      </c>
      <c r="W90" s="34">
        <v>20</v>
      </c>
      <c r="X90" s="34"/>
      <c r="Y90" s="34"/>
      <c r="Z90" s="92"/>
      <c r="AA90" s="93"/>
      <c r="AB90" s="33"/>
      <c r="AC90" s="35"/>
      <c r="AD90" s="35"/>
      <c r="AE90" s="35"/>
      <c r="AF90" s="37"/>
    </row>
    <row r="91" spans="1:32" s="41" customFormat="1" ht="22.8">
      <c r="A91" s="137">
        <v>26</v>
      </c>
      <c r="B91" s="119" t="s">
        <v>69</v>
      </c>
      <c r="C91" s="95">
        <f t="shared" si="54"/>
        <v>1</v>
      </c>
      <c r="D91" s="42">
        <f t="shared" si="55"/>
        <v>10</v>
      </c>
      <c r="E91" s="43">
        <f t="shared" si="56"/>
        <v>10</v>
      </c>
      <c r="F91" s="43">
        <f t="shared" si="56"/>
        <v>0</v>
      </c>
      <c r="G91" s="43">
        <f t="shared" si="56"/>
        <v>0</v>
      </c>
      <c r="H91" s="43">
        <f t="shared" si="56"/>
        <v>0</v>
      </c>
      <c r="I91" s="36"/>
      <c r="J91" s="33"/>
      <c r="K91" s="34"/>
      <c r="L91" s="34"/>
      <c r="M91" s="34"/>
      <c r="N91" s="92"/>
      <c r="O91" s="93"/>
      <c r="P91" s="33"/>
      <c r="Q91" s="35"/>
      <c r="R91" s="35"/>
      <c r="S91" s="35"/>
      <c r="T91" s="35"/>
      <c r="U91" s="36"/>
      <c r="V91" s="33"/>
      <c r="W91" s="34"/>
      <c r="X91" s="34"/>
      <c r="Y91" s="34"/>
      <c r="Z91" s="92"/>
      <c r="AA91" s="93">
        <v>1</v>
      </c>
      <c r="AB91" s="33" t="s">
        <v>13</v>
      </c>
      <c r="AC91" s="35">
        <v>10</v>
      </c>
      <c r="AD91" s="35"/>
      <c r="AE91" s="35"/>
      <c r="AF91" s="37"/>
    </row>
    <row r="92" spans="1:32" s="41" customFormat="1" ht="22.8">
      <c r="A92" s="137">
        <v>27</v>
      </c>
      <c r="B92" s="119" t="s">
        <v>70</v>
      </c>
      <c r="C92" s="95">
        <f t="shared" si="54"/>
        <v>0</v>
      </c>
      <c r="D92" s="42">
        <f t="shared" si="55"/>
        <v>20</v>
      </c>
      <c r="E92" s="43">
        <f t="shared" si="56"/>
        <v>10</v>
      </c>
      <c r="F92" s="43">
        <f t="shared" si="56"/>
        <v>0</v>
      </c>
      <c r="G92" s="43">
        <f t="shared" si="56"/>
        <v>0</v>
      </c>
      <c r="H92" s="43">
        <f t="shared" si="56"/>
        <v>10</v>
      </c>
      <c r="I92" s="36"/>
      <c r="J92" s="33"/>
      <c r="K92" s="34"/>
      <c r="L92" s="34"/>
      <c r="M92" s="34"/>
      <c r="N92" s="92"/>
      <c r="O92" s="93"/>
      <c r="P92" s="33"/>
      <c r="Q92" s="35"/>
      <c r="R92" s="35"/>
      <c r="S92" s="35"/>
      <c r="T92" s="35"/>
      <c r="U92" s="36"/>
      <c r="V92" s="33"/>
      <c r="W92" s="34"/>
      <c r="X92" s="34"/>
      <c r="Y92" s="34"/>
      <c r="Z92" s="92"/>
      <c r="AA92" s="93">
        <v>2</v>
      </c>
      <c r="AB92" s="33"/>
      <c r="AC92" s="35">
        <v>10</v>
      </c>
      <c r="AD92" s="35"/>
      <c r="AE92" s="35"/>
      <c r="AF92" s="37">
        <v>10</v>
      </c>
    </row>
    <row r="93" spans="1:32" s="41" customFormat="1" ht="22.8">
      <c r="A93" s="137">
        <v>28</v>
      </c>
      <c r="B93" s="150" t="s">
        <v>84</v>
      </c>
      <c r="C93" s="95">
        <f t="shared" si="54"/>
        <v>0</v>
      </c>
      <c r="D93" s="42">
        <f t="shared" si="55"/>
        <v>32</v>
      </c>
      <c r="E93" s="43">
        <f t="shared" si="56"/>
        <v>16</v>
      </c>
      <c r="F93" s="43">
        <f t="shared" si="56"/>
        <v>0</v>
      </c>
      <c r="G93" s="43">
        <f t="shared" si="56"/>
        <v>16</v>
      </c>
      <c r="H93" s="43">
        <f t="shared" si="56"/>
        <v>0</v>
      </c>
      <c r="I93" s="36"/>
      <c r="J93" s="33"/>
      <c r="K93" s="34"/>
      <c r="L93" s="34"/>
      <c r="M93" s="34"/>
      <c r="N93" s="92"/>
      <c r="O93" s="93"/>
      <c r="P93" s="33"/>
      <c r="Q93" s="35"/>
      <c r="R93" s="35"/>
      <c r="S93" s="35"/>
      <c r="T93" s="35"/>
      <c r="U93" s="36"/>
      <c r="V93" s="33"/>
      <c r="W93" s="34"/>
      <c r="X93" s="34"/>
      <c r="Y93" s="34"/>
      <c r="Z93" s="92"/>
      <c r="AA93" s="93">
        <v>4</v>
      </c>
      <c r="AB93" s="33"/>
      <c r="AC93" s="35">
        <v>16</v>
      </c>
      <c r="AD93" s="35"/>
      <c r="AE93" s="35">
        <v>16</v>
      </c>
      <c r="AF93" s="37"/>
    </row>
    <row r="94" spans="1:32" s="136" customFormat="1" ht="22.8">
      <c r="A94" s="135"/>
      <c r="B94" s="124" t="s">
        <v>71</v>
      </c>
      <c r="C94" s="125">
        <f t="shared" ref="C94:I94" si="57">SUM(C86:C93)</f>
        <v>2</v>
      </c>
      <c r="D94" s="126">
        <f t="shared" si="57"/>
        <v>166</v>
      </c>
      <c r="E94" s="127">
        <f t="shared" si="57"/>
        <v>66</v>
      </c>
      <c r="F94" s="127">
        <f t="shared" si="57"/>
        <v>10</v>
      </c>
      <c r="G94" s="128">
        <f t="shared" si="57"/>
        <v>16</v>
      </c>
      <c r="H94" s="127">
        <f t="shared" si="57"/>
        <v>74</v>
      </c>
      <c r="I94" s="129">
        <f t="shared" si="57"/>
        <v>0</v>
      </c>
      <c r="J94" s="125">
        <f>COUNTA(J86:J93)</f>
        <v>0</v>
      </c>
      <c r="K94" s="130">
        <f>SUM(K86:K93)</f>
        <v>0</v>
      </c>
      <c r="L94" s="130">
        <f>SUM(L86:L93)</f>
        <v>0</v>
      </c>
      <c r="M94" s="130">
        <f>SUM(M86:M93)</f>
        <v>0</v>
      </c>
      <c r="N94" s="131">
        <f>SUM(N86:N93)</f>
        <v>0</v>
      </c>
      <c r="O94" s="132">
        <f>SUM(O86:O93)</f>
        <v>0</v>
      </c>
      <c r="P94" s="140">
        <f>COUNTA(P86:P93)</f>
        <v>0</v>
      </c>
      <c r="Q94" s="133">
        <f>SUM(Q86:Q93)</f>
        <v>0</v>
      </c>
      <c r="R94" s="133">
        <f>SUM(R86:R93)</f>
        <v>0</v>
      </c>
      <c r="S94" s="133">
        <f>SUM(S86:S93)</f>
        <v>0</v>
      </c>
      <c r="T94" s="133">
        <f>SUM(T86:T93)</f>
        <v>0</v>
      </c>
      <c r="U94" s="129">
        <f>SUM(U86:U93)</f>
        <v>12</v>
      </c>
      <c r="V94" s="125">
        <f>COUNTA(V86:V93)</f>
        <v>1</v>
      </c>
      <c r="W94" s="130">
        <f>SUM(W86:W93)</f>
        <v>30</v>
      </c>
      <c r="X94" s="130">
        <f>SUM(X86:X93)</f>
        <v>0</v>
      </c>
      <c r="Y94" s="130">
        <f>SUM(Y86:Y93)</f>
        <v>0</v>
      </c>
      <c r="Z94" s="131">
        <f>SUM(Z86:Z93)</f>
        <v>28</v>
      </c>
      <c r="AA94" s="132">
        <f>SUM(AA86:AA93)</f>
        <v>22</v>
      </c>
      <c r="AB94" s="140">
        <f>COUNTA(AB86:AB93)</f>
        <v>1</v>
      </c>
      <c r="AC94" s="133">
        <f>SUM(AC86:AC93)</f>
        <v>36</v>
      </c>
      <c r="AD94" s="133">
        <f>SUM(AD86:AD93)</f>
        <v>10</v>
      </c>
      <c r="AE94" s="133">
        <f>SUM(AE86:AE93)</f>
        <v>16</v>
      </c>
      <c r="AF94" s="134">
        <f>SUM(AF86:AF93)</f>
        <v>46</v>
      </c>
    </row>
    <row r="95" spans="1:32" ht="4.95" customHeight="1">
      <c r="A95" s="63"/>
      <c r="B95" s="19"/>
      <c r="C95" s="19"/>
      <c r="D95" s="19"/>
      <c r="E95" s="9"/>
      <c r="F95" s="9"/>
      <c r="G95" s="9"/>
      <c r="H95" s="9"/>
      <c r="I95" s="64"/>
      <c r="J95" s="19"/>
      <c r="K95" s="9"/>
      <c r="L95" s="9"/>
      <c r="M95" s="9"/>
      <c r="N95" s="64"/>
      <c r="O95" s="112"/>
      <c r="P95" s="19"/>
      <c r="Q95" s="9"/>
      <c r="R95" s="9"/>
      <c r="S95" s="9"/>
      <c r="T95" s="64"/>
      <c r="U95" s="64"/>
      <c r="V95" s="19"/>
      <c r="W95" s="9"/>
      <c r="X95" s="9"/>
      <c r="Y95" s="9"/>
      <c r="Z95" s="64"/>
      <c r="AA95" s="64"/>
      <c r="AB95" s="19"/>
      <c r="AC95" s="9"/>
      <c r="AD95" s="9"/>
      <c r="AE95" s="9"/>
      <c r="AF95" s="113"/>
    </row>
    <row r="96" spans="1:32" s="30" customFormat="1" ht="20.100000000000001" customHeight="1">
      <c r="A96" s="153" t="s">
        <v>72</v>
      </c>
      <c r="B96" s="154"/>
      <c r="C96" s="98"/>
      <c r="D96" s="51"/>
      <c r="E96" s="52" t="s">
        <v>18</v>
      </c>
      <c r="F96" s="52" t="s">
        <v>19</v>
      </c>
      <c r="G96" s="52" t="s">
        <v>20</v>
      </c>
      <c r="H96" s="52" t="s">
        <v>21</v>
      </c>
      <c r="I96" s="54"/>
      <c r="J96" s="53"/>
      <c r="K96" s="52" t="s">
        <v>18</v>
      </c>
      <c r="L96" s="52" t="s">
        <v>19</v>
      </c>
      <c r="M96" s="52" t="s">
        <v>20</v>
      </c>
      <c r="N96" s="55" t="s">
        <v>21</v>
      </c>
      <c r="O96" s="55"/>
      <c r="P96" s="53"/>
      <c r="Q96" s="52" t="s">
        <v>18</v>
      </c>
      <c r="R96" s="52" t="s">
        <v>19</v>
      </c>
      <c r="S96" s="52" t="s">
        <v>20</v>
      </c>
      <c r="T96" s="52" t="s">
        <v>21</v>
      </c>
      <c r="U96" s="54"/>
      <c r="V96" s="53"/>
      <c r="W96" s="52" t="s">
        <v>18</v>
      </c>
      <c r="X96" s="52" t="s">
        <v>19</v>
      </c>
      <c r="Y96" s="52" t="s">
        <v>20</v>
      </c>
      <c r="Z96" s="55" t="s">
        <v>21</v>
      </c>
      <c r="AA96" s="55"/>
      <c r="AB96" s="53"/>
      <c r="AC96" s="52" t="s">
        <v>18</v>
      </c>
      <c r="AD96" s="52" t="s">
        <v>19</v>
      </c>
      <c r="AE96" s="52" t="s">
        <v>20</v>
      </c>
      <c r="AF96" s="56" t="s">
        <v>21</v>
      </c>
    </row>
    <row r="97" spans="1:32" s="30" customFormat="1" ht="45" customHeight="1">
      <c r="A97" s="155"/>
      <c r="B97" s="156"/>
      <c r="C97" s="104">
        <f>C94+C38</f>
        <v>10</v>
      </c>
      <c r="D97" s="105">
        <f>D38+D94</f>
        <v>564</v>
      </c>
      <c r="E97" s="106">
        <f>E38+E94</f>
        <v>298</v>
      </c>
      <c r="F97" s="106">
        <f>F38+F94</f>
        <v>74</v>
      </c>
      <c r="G97" s="106">
        <f>G38+G94</f>
        <v>72</v>
      </c>
      <c r="H97" s="106">
        <f>H38+H94</f>
        <v>120</v>
      </c>
      <c r="I97" s="107" t="str">
        <f t="shared" ref="I97:AF97" si="58">TEXT(I38+I94,0)</f>
        <v>22</v>
      </c>
      <c r="J97" s="104" t="str">
        <f t="shared" si="58"/>
        <v>2</v>
      </c>
      <c r="K97" s="106" t="str">
        <f t="shared" si="58"/>
        <v>114</v>
      </c>
      <c r="L97" s="106" t="str">
        <f t="shared" si="58"/>
        <v>8</v>
      </c>
      <c r="M97" s="106" t="str">
        <f t="shared" si="58"/>
        <v>26</v>
      </c>
      <c r="N97" s="108" t="str">
        <f t="shared" si="58"/>
        <v>8</v>
      </c>
      <c r="O97" s="109" t="str">
        <f t="shared" si="58"/>
        <v>22</v>
      </c>
      <c r="P97" s="104" t="str">
        <f t="shared" si="58"/>
        <v>3</v>
      </c>
      <c r="Q97" s="106" t="str">
        <f t="shared" si="58"/>
        <v>66</v>
      </c>
      <c r="R97" s="106" t="str">
        <f t="shared" si="58"/>
        <v>38</v>
      </c>
      <c r="S97" s="106" t="str">
        <f t="shared" si="58"/>
        <v>22</v>
      </c>
      <c r="T97" s="106" t="str">
        <f t="shared" si="58"/>
        <v>18</v>
      </c>
      <c r="U97" s="110" t="str">
        <f t="shared" si="58"/>
        <v>22</v>
      </c>
      <c r="V97" s="104" t="str">
        <f t="shared" si="58"/>
        <v>3</v>
      </c>
      <c r="W97" s="106" t="str">
        <f t="shared" si="58"/>
        <v>72</v>
      </c>
      <c r="X97" s="106" t="str">
        <f t="shared" si="58"/>
        <v>18</v>
      </c>
      <c r="Y97" s="106" t="str">
        <f t="shared" si="58"/>
        <v>8</v>
      </c>
      <c r="Z97" s="108" t="str">
        <f t="shared" si="58"/>
        <v>38</v>
      </c>
      <c r="AA97" s="109" t="str">
        <f t="shared" si="58"/>
        <v>24</v>
      </c>
      <c r="AB97" s="104" t="str">
        <f t="shared" si="58"/>
        <v>2</v>
      </c>
      <c r="AC97" s="106" t="str">
        <f t="shared" si="58"/>
        <v>46</v>
      </c>
      <c r="AD97" s="106" t="str">
        <f t="shared" si="58"/>
        <v>10</v>
      </c>
      <c r="AE97" s="106" t="str">
        <f t="shared" si="58"/>
        <v>16</v>
      </c>
      <c r="AF97" s="111" t="str">
        <f t="shared" si="58"/>
        <v>56</v>
      </c>
    </row>
    <row r="98" spans="1:32" s="60" customFormat="1" ht="20.100000000000001" customHeight="1" thickBot="1">
      <c r="A98" s="57"/>
      <c r="B98" s="58"/>
      <c r="C98" s="58"/>
      <c r="D98" s="58" t="s">
        <v>43</v>
      </c>
      <c r="E98" s="58"/>
      <c r="F98" s="58"/>
      <c r="G98" s="58"/>
      <c r="H98" s="58"/>
      <c r="I98" s="58"/>
      <c r="J98" s="58"/>
      <c r="K98" s="99"/>
      <c r="L98" s="100">
        <f>VALUE(K97)+VALUE(L97)+VALUE(M97)+VALUE(N97)</f>
        <v>156</v>
      </c>
      <c r="M98" s="101"/>
      <c r="N98" s="102"/>
      <c r="O98" s="59"/>
      <c r="P98" s="58"/>
      <c r="Q98" s="99"/>
      <c r="R98" s="100">
        <f>VALUE(Q97)+VALUE(R97)+VALUE(S97)+VALUE(T97)</f>
        <v>144</v>
      </c>
      <c r="S98" s="101"/>
      <c r="T98" s="102"/>
      <c r="U98" s="59"/>
      <c r="V98" s="58"/>
      <c r="W98" s="99"/>
      <c r="X98" s="100">
        <f>VALUE(W97)+VALUE(X97)+VALUE(Y97)+VALUE(Z97)</f>
        <v>136</v>
      </c>
      <c r="Y98" s="101"/>
      <c r="Z98" s="102"/>
      <c r="AA98" s="59"/>
      <c r="AB98" s="58"/>
      <c r="AC98" s="99"/>
      <c r="AD98" s="101">
        <f>VALUE(AC97)+VALUE(AD97)+VALUE(AE97)+VALUE(AF97)</f>
        <v>128</v>
      </c>
      <c r="AE98" s="101"/>
      <c r="AF98" s="103"/>
    </row>
    <row r="99" spans="1:32" ht="9.9" customHeight="1" thickBot="1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7"/>
    </row>
    <row r="100" spans="1:32" ht="13.8" thickTop="1"/>
  </sheetData>
  <mergeCells count="31">
    <mergeCell ref="P9:P10"/>
    <mergeCell ref="H3:I3"/>
    <mergeCell ref="A7:A11"/>
    <mergeCell ref="C7:C11"/>
    <mergeCell ref="D7:H7"/>
    <mergeCell ref="D8:D11"/>
    <mergeCell ref="E8:H8"/>
    <mergeCell ref="E9:E11"/>
    <mergeCell ref="F9:F11"/>
    <mergeCell ref="G9:G11"/>
    <mergeCell ref="H9:H11"/>
    <mergeCell ref="I9:I10"/>
    <mergeCell ref="J9:J10"/>
    <mergeCell ref="K9:N9"/>
    <mergeCell ref="O9:O10"/>
    <mergeCell ref="A51:B52"/>
    <mergeCell ref="A66:B67"/>
    <mergeCell ref="A81:B82"/>
    <mergeCell ref="A96:B97"/>
    <mergeCell ref="AC9:AF9"/>
    <mergeCell ref="K10:N10"/>
    <mergeCell ref="Q10:T10"/>
    <mergeCell ref="W10:Z10"/>
    <mergeCell ref="AC10:AF10"/>
    <mergeCell ref="A37:B38"/>
    <mergeCell ref="Q9:T9"/>
    <mergeCell ref="U9:U10"/>
    <mergeCell ref="V9:V10"/>
    <mergeCell ref="W9:Z9"/>
    <mergeCell ref="AA9:AA10"/>
    <mergeCell ref="AB9:AB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N2ZiIP1</vt:lpstr>
      <vt:lpstr>N2ZiIP1!Obszar_wydruku</vt:lpstr>
      <vt:lpstr>N2ZiIP1!Tytuły_wydruku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2022-05-24T08:59:13Z</cp:lastPrinted>
  <dcterms:created xsi:type="dcterms:W3CDTF">2019-03-29T08:49:20Z</dcterms:created>
  <dcterms:modified xsi:type="dcterms:W3CDTF">2022-05-24T09:02:17Z</dcterms:modified>
</cp:coreProperties>
</file>