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018389\Documents\PLANY studiów\WWW\rok akademicki 2023_24\"/>
    </mc:Choice>
  </mc:AlternateContent>
  <xr:revisionPtr revIDLastSave="0" documentId="8_{4CFA14C2-E67D-4F5F-AC6D-BCF559D29ACA}" xr6:coauthVersionLast="36" xr6:coauthVersionMax="36" xr10:uidLastSave="{00000000-0000-0000-0000-000000000000}"/>
  <bookViews>
    <workbookView xWindow="-12" yWindow="4116" windowWidth="20520" windowHeight="4056" xr2:uid="{00000000-000D-0000-FFFF-FFFF00000000}"/>
  </bookViews>
  <sheets>
    <sheet name="N1ZiIP1" sheetId="3" r:id="rId1"/>
    <sheet name="zmiany_stare" sheetId="5" state="hidden" r:id="rId2"/>
  </sheets>
  <definedNames>
    <definedName name="_xlnm.Print_Area" localSheetId="0">N1ZiIP1!$A$1:$BD$108</definedName>
    <definedName name="_xlnm.Print_Titles" localSheetId="0">N1ZiIP1!$1:$11</definedName>
  </definedNames>
  <calcPr calcId="191029"/>
</workbook>
</file>

<file path=xl/calcChain.xml><?xml version="1.0" encoding="utf-8"?>
<calcChain xmlns="http://schemas.openxmlformats.org/spreadsheetml/2006/main">
  <c r="BD103" i="3" l="1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C91" i="3"/>
  <c r="E91" i="3"/>
  <c r="F91" i="3"/>
  <c r="G91" i="3"/>
  <c r="H91" i="3"/>
  <c r="C92" i="3"/>
  <c r="E92" i="3"/>
  <c r="F92" i="3"/>
  <c r="G92" i="3"/>
  <c r="H92" i="3"/>
  <c r="C93" i="3"/>
  <c r="E93" i="3"/>
  <c r="F93" i="3"/>
  <c r="G93" i="3"/>
  <c r="H93" i="3"/>
  <c r="C94" i="3"/>
  <c r="E94" i="3"/>
  <c r="F94" i="3"/>
  <c r="G94" i="3"/>
  <c r="H94" i="3"/>
  <c r="C95" i="3"/>
  <c r="E95" i="3"/>
  <c r="F95" i="3"/>
  <c r="G95" i="3"/>
  <c r="H95" i="3"/>
  <c r="C96" i="3"/>
  <c r="E96" i="3"/>
  <c r="F96" i="3"/>
  <c r="G96" i="3"/>
  <c r="H96" i="3"/>
  <c r="C97" i="3"/>
  <c r="E97" i="3"/>
  <c r="F97" i="3"/>
  <c r="G97" i="3"/>
  <c r="H97" i="3"/>
  <c r="C98" i="3"/>
  <c r="E98" i="3"/>
  <c r="F98" i="3"/>
  <c r="G98" i="3"/>
  <c r="H98" i="3"/>
  <c r="C99" i="3"/>
  <c r="E99" i="3"/>
  <c r="F99" i="3"/>
  <c r="G99" i="3"/>
  <c r="H99" i="3"/>
  <c r="C100" i="3"/>
  <c r="E100" i="3"/>
  <c r="F100" i="3"/>
  <c r="G100" i="3"/>
  <c r="H100" i="3"/>
  <c r="C101" i="3"/>
  <c r="E101" i="3"/>
  <c r="F101" i="3"/>
  <c r="G101" i="3"/>
  <c r="H101" i="3"/>
  <c r="C73" i="3"/>
  <c r="E73" i="3"/>
  <c r="F73" i="3"/>
  <c r="G73" i="3"/>
  <c r="H73" i="3"/>
  <c r="C75" i="3"/>
  <c r="E75" i="3"/>
  <c r="F75" i="3"/>
  <c r="G75" i="3"/>
  <c r="H75" i="3"/>
  <c r="C76" i="3"/>
  <c r="E76" i="3"/>
  <c r="F76" i="3"/>
  <c r="G76" i="3"/>
  <c r="H76" i="3"/>
  <c r="C77" i="3"/>
  <c r="E77" i="3"/>
  <c r="F77" i="3"/>
  <c r="G77" i="3"/>
  <c r="H77" i="3"/>
  <c r="C78" i="3"/>
  <c r="E78" i="3"/>
  <c r="F78" i="3"/>
  <c r="G78" i="3"/>
  <c r="H78" i="3"/>
  <c r="C79" i="3"/>
  <c r="E79" i="3"/>
  <c r="F79" i="3"/>
  <c r="G79" i="3"/>
  <c r="H79" i="3"/>
  <c r="C80" i="3"/>
  <c r="E80" i="3"/>
  <c r="F80" i="3"/>
  <c r="G80" i="3"/>
  <c r="H80" i="3"/>
  <c r="C81" i="3"/>
  <c r="E81" i="3"/>
  <c r="F81" i="3"/>
  <c r="G81" i="3"/>
  <c r="H81" i="3"/>
  <c r="C82" i="3"/>
  <c r="E82" i="3"/>
  <c r="F82" i="3"/>
  <c r="G82" i="3"/>
  <c r="H82" i="3"/>
  <c r="C83" i="3"/>
  <c r="E83" i="3"/>
  <c r="F83" i="3"/>
  <c r="G83" i="3"/>
  <c r="H83" i="3"/>
  <c r="C84" i="3"/>
  <c r="E84" i="3"/>
  <c r="F84" i="3"/>
  <c r="G84" i="3"/>
  <c r="H84" i="3"/>
  <c r="C85" i="3"/>
  <c r="E85" i="3"/>
  <c r="F85" i="3"/>
  <c r="G85" i="3"/>
  <c r="H85" i="3"/>
  <c r="C86" i="3"/>
  <c r="E86" i="3"/>
  <c r="F86" i="3"/>
  <c r="G86" i="3"/>
  <c r="H86" i="3"/>
  <c r="C87" i="3"/>
  <c r="E87" i="3"/>
  <c r="F87" i="3"/>
  <c r="G87" i="3"/>
  <c r="H87" i="3"/>
  <c r="C88" i="3"/>
  <c r="E88" i="3"/>
  <c r="F88" i="3"/>
  <c r="G88" i="3"/>
  <c r="H88" i="3"/>
  <c r="C89" i="3"/>
  <c r="E89" i="3"/>
  <c r="F89" i="3"/>
  <c r="G89" i="3"/>
  <c r="H89" i="3"/>
  <c r="C90" i="3"/>
  <c r="E90" i="3"/>
  <c r="F90" i="3"/>
  <c r="G90" i="3"/>
  <c r="H90" i="3"/>
  <c r="D98" i="3" l="1"/>
  <c r="D94" i="3"/>
  <c r="D101" i="3"/>
  <c r="D97" i="3"/>
  <c r="D93" i="3"/>
  <c r="D100" i="3"/>
  <c r="D96" i="3"/>
  <c r="D92" i="3"/>
  <c r="D99" i="3"/>
  <c r="D95" i="3"/>
  <c r="D91" i="3"/>
  <c r="D88" i="3"/>
  <c r="D85" i="3"/>
  <c r="D84" i="3"/>
  <c r="D81" i="3"/>
  <c r="D80" i="3"/>
  <c r="D77" i="3"/>
  <c r="D76" i="3"/>
  <c r="D89" i="3"/>
  <c r="D86" i="3"/>
  <c r="D83" i="3"/>
  <c r="D79" i="3"/>
  <c r="D78" i="3"/>
  <c r="D75" i="3"/>
  <c r="D73" i="3"/>
  <c r="D90" i="3"/>
  <c r="D87" i="3"/>
  <c r="D82" i="3"/>
  <c r="H74" i="3"/>
  <c r="G74" i="3"/>
  <c r="F74" i="3"/>
  <c r="E74" i="3"/>
  <c r="C74" i="3"/>
  <c r="H64" i="3"/>
  <c r="G64" i="3"/>
  <c r="F64" i="3"/>
  <c r="E64" i="3"/>
  <c r="C64" i="3"/>
  <c r="H102" i="3"/>
  <c r="G102" i="3"/>
  <c r="F102" i="3"/>
  <c r="E102" i="3"/>
  <c r="C102" i="3"/>
  <c r="D64" i="3" l="1"/>
  <c r="D102" i="3"/>
  <c r="D74" i="3"/>
  <c r="BD37" i="3" l="1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C13" i="3" l="1"/>
  <c r="C14" i="3"/>
  <c r="C17" i="3"/>
  <c r="C23" i="3"/>
  <c r="C22" i="3"/>
  <c r="C21" i="3"/>
  <c r="C26" i="3"/>
  <c r="C31" i="3"/>
  <c r="C33" i="3"/>
  <c r="C28" i="3"/>
  <c r="C30" i="3"/>
  <c r="C32" i="3"/>
  <c r="C27" i="3"/>
  <c r="C29" i="3"/>
  <c r="C35" i="3"/>
  <c r="C36" i="3"/>
  <c r="C34" i="3"/>
  <c r="C41" i="3"/>
  <c r="C71" i="3"/>
  <c r="C60" i="3"/>
  <c r="C69" i="3"/>
  <c r="C65" i="3"/>
  <c r="C50" i="3"/>
  <c r="C55" i="3"/>
  <c r="C52" i="3"/>
  <c r="C39" i="3"/>
  <c r="C63" i="3"/>
  <c r="C42" i="3"/>
  <c r="C49" i="3"/>
  <c r="C56" i="3"/>
  <c r="C43" i="3"/>
  <c r="C44" i="3"/>
  <c r="C47" i="3"/>
  <c r="C46" i="3"/>
  <c r="C45" i="3"/>
  <c r="C48" i="3"/>
  <c r="C57" i="3"/>
  <c r="C66" i="3"/>
  <c r="C51" i="3"/>
  <c r="C59" i="3"/>
  <c r="C70" i="3"/>
  <c r="C62" i="3"/>
  <c r="C53" i="3"/>
  <c r="C61" i="3"/>
  <c r="C40" i="3"/>
  <c r="C72" i="3"/>
  <c r="C58" i="3"/>
  <c r="C54" i="3"/>
  <c r="C103" i="3" l="1"/>
  <c r="C24" i="3"/>
  <c r="C37" i="3"/>
  <c r="BA10" i="3"/>
  <c r="AU10" i="3"/>
  <c r="AO10" i="3"/>
  <c r="AI10" i="3"/>
  <c r="AC10" i="3"/>
  <c r="W10" i="3"/>
  <c r="Q10" i="3"/>
  <c r="K10" i="3"/>
  <c r="AT106" i="3" l="1"/>
  <c r="AH106" i="3"/>
  <c r="V106" i="3"/>
  <c r="P106" i="3"/>
  <c r="J37" i="3"/>
  <c r="J24" i="3"/>
  <c r="AG106" i="3"/>
  <c r="H49" i="3"/>
  <c r="G49" i="3"/>
  <c r="F49" i="3"/>
  <c r="E49" i="3"/>
  <c r="H53" i="3"/>
  <c r="G53" i="3"/>
  <c r="F53" i="3"/>
  <c r="E53" i="3"/>
  <c r="I24" i="3"/>
  <c r="I37" i="3"/>
  <c r="H41" i="3"/>
  <c r="H71" i="3"/>
  <c r="H60" i="3"/>
  <c r="H69" i="3"/>
  <c r="H65" i="3"/>
  <c r="H50" i="3"/>
  <c r="H55" i="3"/>
  <c r="H52" i="3"/>
  <c r="H39" i="3"/>
  <c r="H63" i="3"/>
  <c r="H42" i="3"/>
  <c r="H56" i="3"/>
  <c r="H43" i="3"/>
  <c r="H44" i="3"/>
  <c r="H47" i="3"/>
  <c r="H46" i="3"/>
  <c r="H45" i="3"/>
  <c r="H48" i="3"/>
  <c r="H57" i="3"/>
  <c r="H66" i="3"/>
  <c r="H51" i="3"/>
  <c r="H59" i="3"/>
  <c r="H70" i="3"/>
  <c r="H62" i="3"/>
  <c r="H61" i="3"/>
  <c r="H13" i="3"/>
  <c r="H14" i="3"/>
  <c r="H17" i="3"/>
  <c r="H23" i="3"/>
  <c r="H22" i="3"/>
  <c r="H21" i="3"/>
  <c r="H26" i="3"/>
  <c r="H31" i="3"/>
  <c r="H33" i="3"/>
  <c r="H28" i="3"/>
  <c r="H30" i="3"/>
  <c r="H32" i="3"/>
  <c r="H27" i="3"/>
  <c r="H29" i="3"/>
  <c r="H35" i="3"/>
  <c r="H36" i="3"/>
  <c r="H34" i="3"/>
  <c r="H40" i="3"/>
  <c r="H72" i="3"/>
  <c r="H58" i="3"/>
  <c r="H54" i="3"/>
  <c r="G34" i="3"/>
  <c r="G26" i="3"/>
  <c r="G31" i="3"/>
  <c r="G33" i="3"/>
  <c r="G28" i="3"/>
  <c r="G30" i="3"/>
  <c r="G32" i="3"/>
  <c r="G27" i="3"/>
  <c r="G29" i="3"/>
  <c r="G35" i="3"/>
  <c r="G36" i="3"/>
  <c r="G61" i="3"/>
  <c r="G41" i="3"/>
  <c r="G71" i="3"/>
  <c r="G60" i="3"/>
  <c r="G69" i="3"/>
  <c r="G65" i="3"/>
  <c r="G50" i="3"/>
  <c r="G55" i="3"/>
  <c r="G52" i="3"/>
  <c r="G39" i="3"/>
  <c r="G63" i="3"/>
  <c r="G42" i="3"/>
  <c r="G56" i="3"/>
  <c r="G43" i="3"/>
  <c r="G44" i="3"/>
  <c r="G47" i="3"/>
  <c r="G46" i="3"/>
  <c r="G45" i="3"/>
  <c r="G48" i="3"/>
  <c r="G57" i="3"/>
  <c r="G66" i="3"/>
  <c r="G51" i="3"/>
  <c r="G59" i="3"/>
  <c r="G70" i="3"/>
  <c r="G62" i="3"/>
  <c r="G13" i="3"/>
  <c r="G14" i="3"/>
  <c r="G17" i="3"/>
  <c r="G23" i="3"/>
  <c r="G22" i="3"/>
  <c r="G21" i="3"/>
  <c r="G40" i="3"/>
  <c r="G72" i="3"/>
  <c r="G58" i="3"/>
  <c r="G54" i="3"/>
  <c r="F34" i="3"/>
  <c r="F26" i="3"/>
  <c r="F31" i="3"/>
  <c r="F33" i="3"/>
  <c r="F28" i="3"/>
  <c r="F30" i="3"/>
  <c r="F32" i="3"/>
  <c r="F27" i="3"/>
  <c r="F29" i="3"/>
  <c r="F35" i="3"/>
  <c r="F36" i="3"/>
  <c r="F61" i="3"/>
  <c r="F41" i="3"/>
  <c r="F71" i="3"/>
  <c r="F60" i="3"/>
  <c r="F69" i="3"/>
  <c r="F65" i="3"/>
  <c r="F50" i="3"/>
  <c r="F55" i="3"/>
  <c r="F52" i="3"/>
  <c r="F39" i="3"/>
  <c r="F63" i="3"/>
  <c r="F42" i="3"/>
  <c r="F56" i="3"/>
  <c r="F43" i="3"/>
  <c r="F44" i="3"/>
  <c r="F47" i="3"/>
  <c r="F46" i="3"/>
  <c r="F45" i="3"/>
  <c r="F48" i="3"/>
  <c r="F57" i="3"/>
  <c r="F66" i="3"/>
  <c r="F51" i="3"/>
  <c r="F59" i="3"/>
  <c r="F70" i="3"/>
  <c r="F62" i="3"/>
  <c r="F13" i="3"/>
  <c r="F14" i="3"/>
  <c r="F17" i="3"/>
  <c r="F23" i="3"/>
  <c r="F22" i="3"/>
  <c r="F21" i="3"/>
  <c r="F40" i="3"/>
  <c r="F72" i="3"/>
  <c r="F58" i="3"/>
  <c r="F54" i="3"/>
  <c r="E61" i="3"/>
  <c r="E41" i="3"/>
  <c r="E71" i="3"/>
  <c r="E60" i="3"/>
  <c r="E69" i="3"/>
  <c r="E65" i="3"/>
  <c r="E50" i="3"/>
  <c r="E55" i="3"/>
  <c r="E52" i="3"/>
  <c r="E39" i="3"/>
  <c r="E63" i="3"/>
  <c r="E42" i="3"/>
  <c r="E56" i="3"/>
  <c r="E43" i="3"/>
  <c r="E44" i="3"/>
  <c r="E47" i="3"/>
  <c r="E46" i="3"/>
  <c r="E45" i="3"/>
  <c r="E48" i="3"/>
  <c r="E57" i="3"/>
  <c r="E66" i="3"/>
  <c r="E51" i="3"/>
  <c r="E59" i="3"/>
  <c r="E70" i="3"/>
  <c r="E62" i="3"/>
  <c r="E13" i="3"/>
  <c r="E14" i="3"/>
  <c r="E17" i="3"/>
  <c r="E23" i="3"/>
  <c r="E22" i="3"/>
  <c r="E21" i="3"/>
  <c r="E26" i="3"/>
  <c r="E31" i="3"/>
  <c r="E33" i="3"/>
  <c r="E28" i="3"/>
  <c r="E30" i="3"/>
  <c r="E32" i="3"/>
  <c r="E27" i="3"/>
  <c r="E29" i="3"/>
  <c r="E35" i="3"/>
  <c r="E36" i="3"/>
  <c r="E34" i="3"/>
  <c r="E40" i="3"/>
  <c r="E72" i="3"/>
  <c r="E58" i="3"/>
  <c r="E54" i="3"/>
  <c r="E103" i="3" l="1"/>
  <c r="H103" i="3"/>
  <c r="G103" i="3"/>
  <c r="F103" i="3"/>
  <c r="J106" i="3"/>
  <c r="D69" i="3"/>
  <c r="AN106" i="3"/>
  <c r="BB106" i="3"/>
  <c r="BA106" i="3"/>
  <c r="AZ106" i="3"/>
  <c r="AB106" i="3"/>
  <c r="D50" i="3"/>
  <c r="AS106" i="3"/>
  <c r="AV106" i="3"/>
  <c r="D53" i="3"/>
  <c r="I106" i="3"/>
  <c r="AU106" i="3"/>
  <c r="AY106" i="3"/>
  <c r="AO106" i="3"/>
  <c r="D41" i="3"/>
  <c r="D54" i="3"/>
  <c r="D40" i="3"/>
  <c r="U106" i="3"/>
  <c r="AM106" i="3"/>
  <c r="AW106" i="3"/>
  <c r="D34" i="3"/>
  <c r="D27" i="3"/>
  <c r="D33" i="3"/>
  <c r="D39" i="3"/>
  <c r="D59" i="3"/>
  <c r="D36" i="3"/>
  <c r="D31" i="3"/>
  <c r="D62" i="3"/>
  <c r="D22" i="3"/>
  <c r="D13" i="3"/>
  <c r="D51" i="3"/>
  <c r="D45" i="3"/>
  <c r="D43" i="3"/>
  <c r="D17" i="3"/>
  <c r="D57" i="3"/>
  <c r="D61" i="3"/>
  <c r="D71" i="3"/>
  <c r="D30" i="3"/>
  <c r="D23" i="3"/>
  <c r="D49" i="3"/>
  <c r="D66" i="3"/>
  <c r="D46" i="3"/>
  <c r="D55" i="3"/>
  <c r="D60" i="3"/>
  <c r="D29" i="3"/>
  <c r="D56" i="3"/>
  <c r="D32" i="3"/>
  <c r="D58" i="3"/>
  <c r="D21" i="3"/>
  <c r="D48" i="3"/>
  <c r="D44" i="3"/>
  <c r="D28" i="3"/>
  <c r="H37" i="3"/>
  <c r="D35" i="3"/>
  <c r="E37" i="3"/>
  <c r="D47" i="3"/>
  <c r="D63" i="3"/>
  <c r="F37" i="3"/>
  <c r="G37" i="3"/>
  <c r="F24" i="3"/>
  <c r="D65" i="3"/>
  <c r="D52" i="3"/>
  <c r="E24" i="3"/>
  <c r="D26" i="3"/>
  <c r="D72" i="3"/>
  <c r="D70" i="3"/>
  <c r="D42" i="3"/>
  <c r="AA106" i="3"/>
  <c r="D14" i="3"/>
  <c r="L106" i="3"/>
  <c r="K106" i="3"/>
  <c r="T106" i="3"/>
  <c r="S106" i="3"/>
  <c r="R106" i="3"/>
  <c r="Q106" i="3"/>
  <c r="Z106" i="3"/>
  <c r="Y106" i="3"/>
  <c r="X106" i="3"/>
  <c r="W106" i="3"/>
  <c r="AF106" i="3"/>
  <c r="AE106" i="3"/>
  <c r="AD106" i="3"/>
  <c r="AC106" i="3"/>
  <c r="AL106" i="3"/>
  <c r="AK106" i="3"/>
  <c r="AJ106" i="3"/>
  <c r="AI106" i="3"/>
  <c r="AR106" i="3"/>
  <c r="AQ106" i="3"/>
  <c r="AP106" i="3"/>
  <c r="BD106" i="3"/>
  <c r="AX106" i="3"/>
  <c r="BC106" i="3"/>
  <c r="H24" i="3"/>
  <c r="G24" i="3"/>
  <c r="O106" i="3"/>
  <c r="N106" i="3"/>
  <c r="M106" i="3"/>
  <c r="D103" i="3" l="1"/>
  <c r="E106" i="3"/>
  <c r="AV107" i="3"/>
  <c r="AJ107" i="3"/>
  <c r="D24" i="3"/>
  <c r="D37" i="3"/>
  <c r="G106" i="3"/>
  <c r="F106" i="3"/>
  <c r="C106" i="3"/>
  <c r="H106" i="3"/>
  <c r="R107" i="3"/>
  <c r="X107" i="3"/>
  <c r="AD107" i="3"/>
  <c r="AP107" i="3"/>
  <c r="BB107" i="3"/>
  <c r="L107" i="3"/>
  <c r="D106" i="3" l="1"/>
</calcChain>
</file>

<file path=xl/sharedStrings.xml><?xml version="1.0" encoding="utf-8"?>
<sst xmlns="http://schemas.openxmlformats.org/spreadsheetml/2006/main" count="334" uniqueCount="168">
  <si>
    <t>Ogólna liczba godzin</t>
  </si>
  <si>
    <t>Rozdział zajęć programowych na semestry</t>
  </si>
  <si>
    <t>Nazwa przedmiotu</t>
  </si>
  <si>
    <t>E</t>
  </si>
  <si>
    <t>I</t>
  </si>
  <si>
    <t>II</t>
  </si>
  <si>
    <t>III</t>
  </si>
  <si>
    <t>IV</t>
  </si>
  <si>
    <t>V</t>
  </si>
  <si>
    <t>VI</t>
  </si>
  <si>
    <t>VII</t>
  </si>
  <si>
    <t>VIII</t>
  </si>
  <si>
    <t>W</t>
  </si>
  <si>
    <t>C</t>
  </si>
  <si>
    <t>L</t>
  </si>
  <si>
    <t>P</t>
  </si>
  <si>
    <t>Język obcy</t>
  </si>
  <si>
    <t xml:space="preserve">Matematyka </t>
  </si>
  <si>
    <t>Podstawy konstrukcji maszyn</t>
  </si>
  <si>
    <t>Obróbka plastyczna</t>
  </si>
  <si>
    <t>Przetwórstwo tworzyw sztucznych</t>
  </si>
  <si>
    <t>Elektrotechnika i elektronika</t>
  </si>
  <si>
    <t>Projektowanie procesów technologicznych</t>
  </si>
  <si>
    <t>RAZEM</t>
  </si>
  <si>
    <t>Systemy pomiarowe</t>
  </si>
  <si>
    <t>Ochrona własności intelektualnej</t>
  </si>
  <si>
    <t>BHP</t>
  </si>
  <si>
    <t>Technologie informacyjne</t>
  </si>
  <si>
    <t>Wytrzymałość materiałów i konstrukcji</t>
  </si>
  <si>
    <t>Podstawy grafiki inżynierskiej</t>
  </si>
  <si>
    <t>Systemy CAD</t>
  </si>
  <si>
    <t>Nauka o materiałach z elementami chemii</t>
  </si>
  <si>
    <t>Metalurgia i odlewnictwo</t>
  </si>
  <si>
    <t>Laboratorium obróbki mechanicznej</t>
  </si>
  <si>
    <t>Automatyka</t>
  </si>
  <si>
    <t>Recykling</t>
  </si>
  <si>
    <t>Mechanika techniczna</t>
  </si>
  <si>
    <t>Badania operacyjne</t>
  </si>
  <si>
    <t>Fizyka techniczna</t>
  </si>
  <si>
    <t xml:space="preserve">Mikroekonomia </t>
  </si>
  <si>
    <t>Makroekonomia</t>
  </si>
  <si>
    <t>Podstawy marketingu</t>
  </si>
  <si>
    <t>Prawo gospodarcze</t>
  </si>
  <si>
    <t>Zarządzanie przedsiębiorstwem</t>
  </si>
  <si>
    <t>Rachunkowość</t>
  </si>
  <si>
    <t>Finanse</t>
  </si>
  <si>
    <t>Zarządzanie produkcją i usługami</t>
  </si>
  <si>
    <t>Zarzadzanie jakością i bezpieczeństwem</t>
  </si>
  <si>
    <t>Logistyka w przedsiębiorstwie</t>
  </si>
  <si>
    <t>Zastosowanie materiałów konstrukcyjnych</t>
  </si>
  <si>
    <t>Technologie kształtujące</t>
  </si>
  <si>
    <t>Podstawy metrologii</t>
  </si>
  <si>
    <t>Techniki pomiarowe</t>
  </si>
  <si>
    <t>Zastosowanie informatyki w przedsiębiorstwie</t>
  </si>
  <si>
    <t>Wprowadzenie do techniki</t>
  </si>
  <si>
    <t>Informatyczne systemy zarządzania</t>
  </si>
  <si>
    <t xml:space="preserve">Ergonomia </t>
  </si>
  <si>
    <t>Organizacja przygotowania produkcji</t>
  </si>
  <si>
    <t>Podstawy zarządzania</t>
  </si>
  <si>
    <t>Rachunek kosztów dla inżynierów</t>
  </si>
  <si>
    <t>Projektowanie procesów technologicznych II</t>
  </si>
  <si>
    <t>Sterowanie przepływem produkcji</t>
  </si>
  <si>
    <t>Inżynierskie bazy danych</t>
  </si>
  <si>
    <t>Komputerowe wspomaganie zarządzania projektami</t>
  </si>
  <si>
    <t>Symulacja kosztów wytwarzania</t>
  </si>
  <si>
    <t>Normalizacja, akredytacja i certyfikacja</t>
  </si>
  <si>
    <t>Ekologia i zarządzanie środowiskiem</t>
  </si>
  <si>
    <t>Symulacja przepływu produkcji</t>
  </si>
  <si>
    <t>Projektowanie systemów zrobotyzowanych</t>
  </si>
  <si>
    <t>Logistyka zaopatrzenia, produkcji i dystrybucji</t>
  </si>
  <si>
    <t>Projektowanie systemów zarządzania jakością</t>
  </si>
  <si>
    <t>Podstawowe narzędzia jakości</t>
  </si>
  <si>
    <t>Razem w bloku A</t>
  </si>
  <si>
    <t>Razem w bloku B</t>
  </si>
  <si>
    <t>ECTS</t>
  </si>
  <si>
    <t>Razem w bloku C</t>
  </si>
  <si>
    <t>Praktyka</t>
  </si>
  <si>
    <t>Liczba godzin semestralnie</t>
  </si>
  <si>
    <t>Liczba egz.</t>
  </si>
  <si>
    <t>w tym:</t>
  </si>
  <si>
    <t>wykłady</t>
  </si>
  <si>
    <t>ćwiczenia</t>
  </si>
  <si>
    <t>laboratoria</t>
  </si>
  <si>
    <t>projekty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</si>
  <si>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</si>
  <si>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r>
      <rPr>
        <sz val="16"/>
        <rFont val="Arial CE"/>
        <charset val="238"/>
      </rPr>
      <t xml:space="preserve">Blok B </t>
    </r>
    <r>
      <rPr>
        <b/>
        <sz val="16"/>
        <rFont val="Arial CE"/>
        <charset val="238"/>
      </rPr>
      <t xml:space="preserve">- Przedmioty podstawowe </t>
    </r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</si>
  <si>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charset val="238"/>
      </rPr>
      <t xml:space="preserve">Przedmioty kierunkowe  </t>
    </r>
  </si>
  <si>
    <r>
      <t xml:space="preserve">RAZEM </t>
    </r>
    <r>
      <rPr>
        <sz val="16"/>
        <rFont val="Arial CE"/>
        <family val="2"/>
        <charset val="238"/>
      </rPr>
      <t>(A+B+C)</t>
    </r>
  </si>
  <si>
    <t>-</t>
  </si>
  <si>
    <t>Seminarium dyplomowe</t>
  </si>
  <si>
    <t>Przygotowanie pracy dyplomowej</t>
  </si>
  <si>
    <t>Podstawy robotyzacji procesów produkcyjnych</t>
  </si>
  <si>
    <t>Przemysłowe zastosowania robotów</t>
  </si>
  <si>
    <t>Data</t>
  </si>
  <si>
    <t>przed zmianą</t>
  </si>
  <si>
    <t>po zmianie</t>
  </si>
  <si>
    <t>opis</t>
  </si>
  <si>
    <t>przedmiot</t>
  </si>
  <si>
    <t>sem.</t>
  </si>
  <si>
    <t>ryg</t>
  </si>
  <si>
    <t>zmiana semestru</t>
  </si>
  <si>
    <t>---</t>
  </si>
  <si>
    <t>zmiana nazwy przedmiotu</t>
  </si>
  <si>
    <t>Metody i narzędzia zarządzania jakością</t>
  </si>
  <si>
    <t>Przedmiot obieralny</t>
  </si>
  <si>
    <t>usunięcie egzaminu</t>
  </si>
  <si>
    <t>usunięcie egzaminu (na specjalnościach)</t>
  </si>
  <si>
    <t>Przedmiot humanistyczny 2</t>
  </si>
  <si>
    <t>Techniczno-organizacyjne przygotowanie produkcji</t>
  </si>
  <si>
    <t>Systemy CAx</t>
  </si>
  <si>
    <t>CAD</t>
  </si>
  <si>
    <t>Systemy CAE dla procesów wytwarzania</t>
  </si>
  <si>
    <t xml:space="preserve">Obróbka skrawaniem </t>
  </si>
  <si>
    <t>Zarządzanie projektami</t>
  </si>
  <si>
    <t>zmiana pkt ECTS</t>
  </si>
  <si>
    <t>Projektowanie eksperymentów</t>
  </si>
  <si>
    <t>Statystyczne sterowanie procesami</t>
  </si>
  <si>
    <t>zmiana godzin wykładu</t>
  </si>
  <si>
    <t>usunięcie przedmiotu</t>
  </si>
  <si>
    <t>dodanie przedmiotu</t>
  </si>
  <si>
    <t>zmiana semestru, dodanie egzaminu</t>
  </si>
  <si>
    <t>zmiana pkt ECTS (SP)</t>
  </si>
  <si>
    <t>zmiana nazwy przedmiotu, pkt. ECTS (IPR)</t>
  </si>
  <si>
    <t>zmiana pkt ECTS (LP)</t>
  </si>
  <si>
    <t>zmiana semestru, pkt. ECTS</t>
  </si>
  <si>
    <t>zmiana nazwy przedmiotu, pkt ECTS</t>
  </si>
  <si>
    <t>Przedmiot obieralny 1:</t>
  </si>
  <si>
    <t>Rzeczywistość wirtualna i szybkie prototypowanie</t>
  </si>
  <si>
    <t xml:space="preserve">Praca przejściowa </t>
  </si>
  <si>
    <t>Obróbka cieplna i spawalnictwo</t>
  </si>
  <si>
    <t>PLAN  STUDIÓW</t>
  </si>
  <si>
    <t>Metody analizy danych w badaniach inżynierskich</t>
  </si>
  <si>
    <t>WYDZIAŁ INŻYNIERII MECHANICZNEJ</t>
  </si>
  <si>
    <t>Etyka zawodowa</t>
  </si>
  <si>
    <t>Socjologia</t>
  </si>
  <si>
    <t>Psychologia społeczna</t>
  </si>
  <si>
    <t>Przedmiot obieralny 2:</t>
  </si>
  <si>
    <t>Metody projektowania innowacyjnych wyrobów</t>
  </si>
  <si>
    <t>Organizacja utrzymania ruchu</t>
  </si>
  <si>
    <t>Przedmiot obieralny 3:</t>
  </si>
  <si>
    <t>Przedmiot humanistyczny 1:</t>
  </si>
  <si>
    <t>Komunikacja interpersonalna</t>
  </si>
  <si>
    <t>Przedmiot humanistyczny 2:</t>
  </si>
  <si>
    <t>Filozofia</t>
  </si>
  <si>
    <t>Przedmiot obieralny 4:</t>
  </si>
  <si>
    <t>Eksploatacja wyrobów konsumenckich</t>
  </si>
  <si>
    <t>Nadzorowanie procesów przemysłowych</t>
  </si>
  <si>
    <t>Wady wyrobów i badania nieniszczące</t>
  </si>
  <si>
    <t>Podstawy obróbki erozyjnej</t>
  </si>
  <si>
    <t>Planowanie i harmonogramowanie produkcji</t>
  </si>
  <si>
    <t>Systemy identyfikacji w procesie produkcji</t>
  </si>
  <si>
    <t>Certyfikacja maszyn i urządzeń</t>
  </si>
  <si>
    <t>Przedmiot obieralny 5:</t>
  </si>
  <si>
    <t>Przedmiot obieralny 6:</t>
  </si>
  <si>
    <t>Wirtualna rzeczywistość w cyklu życia wyrobu</t>
  </si>
  <si>
    <t>Szybkie prototypowanie</t>
  </si>
  <si>
    <t>Przedmiot obieralny 7:</t>
  </si>
  <si>
    <t>Programowanie robotów i obrabiarek</t>
  </si>
  <si>
    <t>Projektowanie oprzyrządowania technologicznego</t>
  </si>
  <si>
    <t>Przedmiot obieralny 8:</t>
  </si>
  <si>
    <t>Dla naboru:</t>
  </si>
  <si>
    <r>
      <rPr>
        <sz val="18"/>
        <rFont val="Arial"/>
        <family val="2"/>
        <charset val="238"/>
      </rPr>
      <t>Kierunek:</t>
    </r>
    <r>
      <rPr>
        <b/>
        <sz val="22"/>
        <color theme="6" tint="-0.249977111117893"/>
        <rFont val="Arial"/>
        <family val="2"/>
        <charset val="238"/>
      </rPr>
      <t xml:space="preserve"> </t>
    </r>
    <r>
      <rPr>
        <b/>
        <sz val="22"/>
        <color rgb="FF0070C0"/>
        <rFont val="Arial"/>
        <family val="2"/>
        <charset val="238"/>
      </rPr>
      <t>ZARZĄDZANIE I INŻYNIERIA PRODUKCJI</t>
    </r>
  </si>
  <si>
    <r>
      <rPr>
        <sz val="18"/>
        <color rgb="FFC00000"/>
        <rFont val="Arial"/>
        <family val="2"/>
        <charset val="238"/>
      </rPr>
      <t xml:space="preserve">Studia </t>
    </r>
    <r>
      <rPr>
        <b/>
        <sz val="18"/>
        <color rgb="FFC00000"/>
        <rFont val="Arial"/>
        <family val="2"/>
        <charset val="238"/>
      </rPr>
      <t>NIESTACJONARNE</t>
    </r>
    <r>
      <rPr>
        <sz val="18"/>
        <rFont val="Arial"/>
        <family val="2"/>
        <charset val="238"/>
      </rPr>
      <t>, I stopnia - 8 semestralne</t>
    </r>
  </si>
  <si>
    <t>Badanie wyrobów</t>
  </si>
  <si>
    <t>Organizacja  przedsiębiorstwa produkcyjnego</t>
  </si>
  <si>
    <t>Zatwierdzony przez Senat Akademicki PP uchwałą nr 245/2016-2020 z dnia 29.07.2020 r.</t>
  </si>
  <si>
    <r>
      <t xml:space="preserve">Obowiązuje od roku akademickiego </t>
    </r>
    <r>
      <rPr>
        <b/>
        <sz val="14"/>
        <rFont val="Arial"/>
        <family val="2"/>
        <charset val="238"/>
      </rPr>
      <t>2020/2021</t>
    </r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</si>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</sst>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12"/>
      <color theme="9" tint="-0.249977111117893"/>
      <name val="Arial CE"/>
      <charset val="238"/>
    </font>
    <font>
      <sz val="12"/>
      <color theme="9" tint="-0.249977111117893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b/>
      <sz val="22"/>
      <color theme="3"/>
      <name val="Arial"/>
      <family val="2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b/>
      <sz val="22"/>
      <color theme="6" tint="-0.499984740745262"/>
      <name val="Arial CE"/>
      <charset val="238"/>
    </font>
    <font>
      <sz val="18"/>
      <name val="Arial CE"/>
      <charset val="238"/>
    </font>
    <font>
      <sz val="14"/>
      <name val="Arial CE"/>
      <charset val="238"/>
    </font>
    <font>
      <b/>
      <sz val="22"/>
      <name val="Arial CE"/>
      <charset val="238"/>
    </font>
    <font>
      <sz val="14"/>
      <color theme="9" tint="-0.249977111117893"/>
      <name val="Arial CE"/>
      <family val="2"/>
      <charset val="238"/>
    </font>
    <font>
      <sz val="12"/>
      <name val="Arial"/>
      <family val="2"/>
      <charset val="238"/>
    </font>
    <font>
      <sz val="16"/>
      <name val="Arial CE"/>
      <family val="2"/>
      <charset val="238"/>
    </font>
    <font>
      <sz val="12"/>
      <color theme="9" tint="-0.249977111117893"/>
      <name val="Arial CE"/>
      <family val="2"/>
      <charset val="238"/>
    </font>
    <font>
      <b/>
      <sz val="18"/>
      <name val="Arial CE"/>
      <charset val="238"/>
    </font>
    <font>
      <b/>
      <sz val="48"/>
      <name val="Bookman Old Style"/>
      <family val="1"/>
      <charset val="238"/>
    </font>
    <font>
      <sz val="36"/>
      <color theme="3"/>
      <name val="SquareSlab711MdEU"/>
      <charset val="238"/>
    </font>
    <font>
      <b/>
      <sz val="28"/>
      <name val="Arial CE"/>
      <charset val="238"/>
    </font>
    <font>
      <sz val="16"/>
      <name val="Verdana"/>
      <family val="2"/>
      <charset val="238"/>
    </font>
    <font>
      <b/>
      <sz val="14"/>
      <color rgb="FFC00000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4"/>
      <color theme="0" tint="-0.499984740745262"/>
      <name val="Arial CE"/>
      <charset val="238"/>
    </font>
    <font>
      <sz val="14"/>
      <color theme="0" tint="-0.499984740745262"/>
      <name val="Arial CE"/>
      <charset val="238"/>
    </font>
    <font>
      <sz val="18"/>
      <name val="Verdana"/>
      <family val="2"/>
      <charset val="238"/>
    </font>
    <font>
      <sz val="18"/>
      <color theme="0" tint="-0.499984740745262"/>
      <name val="Verdana"/>
      <family val="2"/>
      <charset val="238"/>
    </font>
    <font>
      <b/>
      <sz val="22"/>
      <color theme="6" tint="-0.249977111117893"/>
      <name val="Arial"/>
      <family val="2"/>
      <charset val="238"/>
    </font>
    <font>
      <sz val="18"/>
      <name val="Arial"/>
      <family val="2"/>
      <charset val="238"/>
    </font>
    <font>
      <b/>
      <sz val="22"/>
      <color rgb="FF0070C0"/>
      <name val="Arial"/>
      <family val="2"/>
      <charset val="238"/>
    </font>
    <font>
      <sz val="18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0" fontId="19" fillId="0" borderId="0"/>
    <xf numFmtId="0" fontId="20" fillId="4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" fillId="0" borderId="0"/>
  </cellStyleXfs>
  <cellXfs count="303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9" fillId="0" borderId="0" xfId="0" applyFont="1"/>
    <xf numFmtId="0" fontId="2" fillId="0" borderId="0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35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indent="1"/>
    </xf>
    <xf numFmtId="0" fontId="22" fillId="0" borderId="0" xfId="3" applyFont="1"/>
    <xf numFmtId="0" fontId="25" fillId="0" borderId="1" xfId="1" applyFont="1" applyBorder="1"/>
    <xf numFmtId="0" fontId="2" fillId="0" borderId="2" xfId="1" applyFont="1" applyBorder="1"/>
    <xf numFmtId="0" fontId="19" fillId="0" borderId="2" xfId="1" applyBorder="1"/>
    <xf numFmtId="0" fontId="26" fillId="0" borderId="2" xfId="1" applyFont="1" applyBorder="1" applyAlignment="1">
      <alignment vertical="top"/>
    </xf>
    <xf numFmtId="0" fontId="27" fillId="0" borderId="2" xfId="1" applyFont="1" applyBorder="1" applyAlignment="1">
      <alignment vertical="center"/>
    </xf>
    <xf numFmtId="0" fontId="2" fillId="0" borderId="5" xfId="1" applyFont="1" applyBorder="1"/>
    <xf numFmtId="0" fontId="4" fillId="0" borderId="0" xfId="1" applyFont="1" applyBorder="1" applyAlignment="1">
      <alignment vertical="center"/>
    </xf>
    <xf numFmtId="0" fontId="26" fillId="0" borderId="0" xfId="1" applyFont="1" applyBorder="1" applyAlignment="1">
      <alignment vertical="top"/>
    </xf>
    <xf numFmtId="0" fontId="27" fillId="0" borderId="0" xfId="1" applyFont="1" applyBorder="1" applyAlignment="1">
      <alignment vertical="center"/>
    </xf>
    <xf numFmtId="0" fontId="2" fillId="0" borderId="0" xfId="1" quotePrefix="1" applyFont="1" applyBorder="1" applyAlignment="1">
      <alignment horizontal="right"/>
    </xf>
    <xf numFmtId="0" fontId="6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left"/>
    </xf>
    <xf numFmtId="0" fontId="4" fillId="0" borderId="5" xfId="1" applyFont="1" applyBorder="1"/>
    <xf numFmtId="0" fontId="17" fillId="0" borderId="0" xfId="1" applyFont="1" applyBorder="1"/>
    <xf numFmtId="0" fontId="2" fillId="0" borderId="0" xfId="1" applyFont="1" applyBorder="1" applyAlignment="1">
      <alignment horizontal="center"/>
    </xf>
    <xf numFmtId="0" fontId="19" fillId="0" borderId="0" xfId="1" applyBorder="1"/>
    <xf numFmtId="0" fontId="16" fillId="0" borderId="0" xfId="4" applyFont="1" applyBorder="1" applyAlignment="1"/>
    <xf numFmtId="0" fontId="8" fillId="0" borderId="0" xfId="1" applyFont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9" fillId="0" borderId="0" xfId="1" applyFont="1" applyBorder="1" applyAlignment="1">
      <alignment horizontal="centerContinuous"/>
    </xf>
    <xf numFmtId="0" fontId="18" fillId="0" borderId="0" xfId="1" applyFont="1" applyBorder="1"/>
    <xf numFmtId="0" fontId="12" fillId="0" borderId="6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4" fillId="0" borderId="9" xfId="2" applyFont="1" applyFill="1" applyBorder="1" applyAlignment="1">
      <alignment vertical="center"/>
    </xf>
    <xf numFmtId="0" fontId="20" fillId="0" borderId="33" xfId="2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0" fontId="24" fillId="0" borderId="33" xfId="2" applyFont="1" applyFill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/>
    </xf>
    <xf numFmtId="0" fontId="24" fillId="0" borderId="28" xfId="2" applyFont="1" applyFill="1" applyBorder="1" applyAlignment="1">
      <alignment horizontal="center" vertical="center"/>
    </xf>
    <xf numFmtId="0" fontId="24" fillId="3" borderId="21" xfId="2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/>
    </xf>
    <xf numFmtId="0" fontId="9" fillId="0" borderId="12" xfId="1" applyFont="1" applyBorder="1"/>
    <xf numFmtId="0" fontId="30" fillId="4" borderId="14" xfId="2" applyFont="1" applyBorder="1" applyAlignment="1">
      <alignment horizontal="center" vertical="center"/>
    </xf>
    <xf numFmtId="0" fontId="30" fillId="5" borderId="15" xfId="2" applyFont="1" applyFill="1" applyBorder="1" applyAlignment="1">
      <alignment horizontal="center" vertical="center"/>
    </xf>
    <xf numFmtId="0" fontId="30" fillId="2" borderId="14" xfId="2" applyFont="1" applyFill="1" applyBorder="1" applyAlignment="1">
      <alignment horizontal="center" vertical="center"/>
    </xf>
    <xf numFmtId="0" fontId="30" fillId="3" borderId="15" xfId="2" applyFont="1" applyFill="1" applyBorder="1" applyAlignment="1">
      <alignment horizontal="center" vertical="center"/>
    </xf>
    <xf numFmtId="0" fontId="30" fillId="3" borderId="14" xfId="2" applyFont="1" applyFill="1" applyBorder="1" applyAlignment="1">
      <alignment horizontal="center" vertical="center"/>
    </xf>
    <xf numFmtId="0" fontId="30" fillId="0" borderId="15" xfId="2" applyFont="1" applyFill="1" applyBorder="1" applyAlignment="1">
      <alignment horizontal="center" vertical="center"/>
    </xf>
    <xf numFmtId="0" fontId="30" fillId="0" borderId="14" xfId="2" applyFont="1" applyFill="1" applyBorder="1" applyAlignment="1">
      <alignment horizontal="center" vertical="center"/>
    </xf>
    <xf numFmtId="0" fontId="30" fillId="2" borderId="17" xfId="2" applyFont="1" applyFill="1" applyBorder="1" applyAlignment="1">
      <alignment horizontal="center" vertical="center"/>
    </xf>
    <xf numFmtId="0" fontId="30" fillId="4" borderId="0" xfId="2" applyFont="1" applyAlignment="1">
      <alignment vertical="center"/>
    </xf>
    <xf numFmtId="0" fontId="21" fillId="4" borderId="0" xfId="2" applyFont="1"/>
    <xf numFmtId="0" fontId="30" fillId="3" borderId="17" xfId="2" applyFont="1" applyFill="1" applyBorder="1" applyAlignment="1">
      <alignment horizontal="center" vertical="center"/>
    </xf>
    <xf numFmtId="0" fontId="32" fillId="0" borderId="0" xfId="1" applyFont="1" applyBorder="1" applyAlignment="1">
      <alignment horizontal="left"/>
    </xf>
    <xf numFmtId="0" fontId="2" fillId="0" borderId="0" xfId="1" applyFont="1" applyBorder="1"/>
    <xf numFmtId="0" fontId="2" fillId="0" borderId="0" xfId="4" applyFont="1" applyBorder="1" applyAlignment="1"/>
    <xf numFmtId="0" fontId="31" fillId="0" borderId="0" xfId="4" applyFont="1" applyBorder="1" applyAlignment="1"/>
    <xf numFmtId="0" fontId="30" fillId="0" borderId="20" xfId="2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top" textRotation="90" readingOrder="1"/>
    </xf>
    <xf numFmtId="3" fontId="10" fillId="5" borderId="28" xfId="0" applyNumberFormat="1" applyFont="1" applyFill="1" applyBorder="1" applyAlignment="1">
      <alignment horizontal="center" vertical="top" textRotation="90" readingOrder="1"/>
    </xf>
    <xf numFmtId="0" fontId="3" fillId="0" borderId="5" xfId="0" applyFont="1" applyBorder="1"/>
    <xf numFmtId="0" fontId="3" fillId="0" borderId="31" xfId="0" applyFont="1" applyBorder="1"/>
    <xf numFmtId="0" fontId="3" fillId="0" borderId="30" xfId="0" applyFont="1" applyBorder="1" applyAlignment="1">
      <alignment horizontal="centerContinuous"/>
    </xf>
    <xf numFmtId="0" fontId="3" fillId="0" borderId="39" xfId="0" applyFont="1" applyBorder="1"/>
    <xf numFmtId="0" fontId="3" fillId="0" borderId="18" xfId="0" applyFont="1" applyBorder="1"/>
    <xf numFmtId="0" fontId="3" fillId="0" borderId="29" xfId="0" applyFont="1" applyBorder="1"/>
    <xf numFmtId="0" fontId="7" fillId="0" borderId="0" xfId="1" applyFont="1" applyBorder="1"/>
    <xf numFmtId="0" fontId="29" fillId="0" borderId="0" xfId="4" applyFont="1" applyBorder="1" applyAlignment="1">
      <alignment horizontal="right"/>
    </xf>
    <xf numFmtId="0" fontId="37" fillId="0" borderId="0" xfId="1" applyFont="1" applyBorder="1" applyAlignment="1"/>
    <xf numFmtId="0" fontId="7" fillId="0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3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8" fillId="0" borderId="3" xfId="4" applyFont="1" applyBorder="1" applyAlignment="1">
      <alignment horizontal="right" vertical="center"/>
    </xf>
    <xf numFmtId="0" fontId="36" fillId="0" borderId="34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5" fillId="6" borderId="12" xfId="1" applyFont="1" applyFill="1" applyBorder="1" applyAlignment="1">
      <alignment horizontal="left" vertical="center" indent="1"/>
    </xf>
    <xf numFmtId="3" fontId="10" fillId="7" borderId="16" xfId="0" applyNumberFormat="1" applyFont="1" applyFill="1" applyBorder="1" applyAlignment="1">
      <alignment horizontal="center" vertical="top" textRotation="90" readingOrder="1"/>
    </xf>
    <xf numFmtId="3" fontId="10" fillId="6" borderId="16" xfId="0" applyNumberFormat="1" applyFont="1" applyFill="1" applyBorder="1" applyAlignment="1">
      <alignment horizontal="center" vertical="top" textRotation="90" readingOrder="1"/>
    </xf>
    <xf numFmtId="3" fontId="10" fillId="6" borderId="23" xfId="0" applyNumberFormat="1" applyFont="1" applyFill="1" applyBorder="1" applyAlignment="1">
      <alignment horizontal="center" vertical="top" textRotation="90" readingOrder="1"/>
    </xf>
    <xf numFmtId="0" fontId="21" fillId="8" borderId="14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0" fontId="20" fillId="0" borderId="0" xfId="5"/>
    <xf numFmtId="0" fontId="19" fillId="9" borderId="0" xfId="5" applyFont="1" applyFill="1" applyAlignment="1">
      <alignment horizontal="center" vertical="center"/>
    </xf>
    <xf numFmtId="0" fontId="19" fillId="3" borderId="0" xfId="5" applyFont="1" applyFill="1" applyAlignment="1">
      <alignment horizontal="center" vertical="center"/>
    </xf>
    <xf numFmtId="14" fontId="20" fillId="0" borderId="0" xfId="5" applyNumberFormat="1"/>
    <xf numFmtId="0" fontId="20" fillId="0" borderId="0" xfId="5" applyNumberFormat="1" applyAlignment="1">
      <alignment horizontal="center"/>
    </xf>
    <xf numFmtId="0" fontId="20" fillId="0" borderId="0" xfId="5" applyNumberFormat="1" applyFont="1" applyAlignment="1">
      <alignment horizontal="center"/>
    </xf>
    <xf numFmtId="0" fontId="19" fillId="0" borderId="0" xfId="5" applyFont="1"/>
    <xf numFmtId="0" fontId="19" fillId="0" borderId="0" xfId="5" applyNumberFormat="1" applyFont="1" applyAlignment="1">
      <alignment horizontal="center"/>
    </xf>
    <xf numFmtId="0" fontId="19" fillId="0" borderId="0" xfId="5" applyNumberFormat="1" applyFont="1" applyAlignment="1">
      <alignment horizontal="left"/>
    </xf>
    <xf numFmtId="14" fontId="20" fillId="0" borderId="0" xfId="5" applyNumberFormat="1" applyAlignment="1">
      <alignment horizontal="center" vertical="center"/>
    </xf>
    <xf numFmtId="0" fontId="19" fillId="0" borderId="0" xfId="5" applyFont="1" applyAlignment="1">
      <alignment wrapText="1"/>
    </xf>
    <xf numFmtId="0" fontId="19" fillId="0" borderId="0" xfId="5" applyFont="1" applyAlignment="1">
      <alignment horizontal="left" vertical="center"/>
    </xf>
    <xf numFmtId="14" fontId="43" fillId="0" borderId="0" xfId="5" applyNumberFormat="1" applyFont="1"/>
    <xf numFmtId="0" fontId="19" fillId="0" borderId="0" xfId="5" applyNumberFormat="1" applyFont="1" applyBorder="1" applyAlignment="1">
      <alignment horizontal="center"/>
    </xf>
    <xf numFmtId="0" fontId="19" fillId="0" borderId="0" xfId="1" applyFont="1" applyBorder="1"/>
    <xf numFmtId="0" fontId="19" fillId="0" borderId="0" xfId="5" applyNumberFormat="1" applyFont="1" applyAlignment="1">
      <alignment horizontal="center" vertical="center"/>
    </xf>
    <xf numFmtId="0" fontId="20" fillId="0" borderId="0" xfId="5" applyNumberFormat="1" applyAlignment="1">
      <alignment horizontal="center" vertical="center"/>
    </xf>
    <xf numFmtId="0" fontId="20" fillId="0" borderId="0" xfId="5" applyAlignment="1">
      <alignment horizontal="center" vertical="center"/>
    </xf>
    <xf numFmtId="14" fontId="20" fillId="0" borderId="0" xfId="5" quotePrefix="1" applyNumberFormat="1"/>
    <xf numFmtId="0" fontId="20" fillId="0" borderId="0" xfId="5" quotePrefix="1"/>
    <xf numFmtId="0" fontId="13" fillId="0" borderId="0" xfId="5" quotePrefix="1" applyNumberFormat="1" applyFont="1" applyAlignment="1">
      <alignment horizontal="center"/>
    </xf>
    <xf numFmtId="0" fontId="42" fillId="0" borderId="0" xfId="5" applyNumberFormat="1" applyFont="1" applyAlignment="1">
      <alignment horizontal="left"/>
    </xf>
    <xf numFmtId="0" fontId="42" fillId="0" borderId="0" xfId="5" applyFont="1"/>
    <xf numFmtId="0" fontId="42" fillId="0" borderId="0" xfId="5" applyNumberFormat="1" applyFont="1" applyAlignment="1">
      <alignment horizontal="center"/>
    </xf>
    <xf numFmtId="0" fontId="42" fillId="0" borderId="0" xfId="1" applyFont="1"/>
    <xf numFmtId="0" fontId="42" fillId="0" borderId="0" xfId="5" applyNumberFormat="1" applyFont="1" applyBorder="1" applyAlignment="1">
      <alignment horizontal="center"/>
    </xf>
    <xf numFmtId="0" fontId="20" fillId="0" borderId="0" xfId="5" applyAlignment="1">
      <alignment horizontal="center"/>
    </xf>
    <xf numFmtId="0" fontId="13" fillId="0" borderId="0" xfId="5" applyFont="1" applyAlignment="1">
      <alignment horizontal="center"/>
    </xf>
    <xf numFmtId="0" fontId="45" fillId="2" borderId="16" xfId="2" applyFont="1" applyFill="1" applyBorder="1" applyAlignment="1">
      <alignment horizontal="center"/>
    </xf>
    <xf numFmtId="0" fontId="45" fillId="0" borderId="16" xfId="2" applyFont="1" applyFill="1" applyBorder="1" applyAlignment="1">
      <alignment horizontal="center"/>
    </xf>
    <xf numFmtId="0" fontId="45" fillId="0" borderId="23" xfId="2" applyFont="1" applyFill="1" applyBorder="1" applyAlignment="1">
      <alignment horizontal="center"/>
    </xf>
    <xf numFmtId="0" fontId="5" fillId="4" borderId="6" xfId="2" applyFont="1" applyBorder="1"/>
    <xf numFmtId="0" fontId="20" fillId="0" borderId="28" xfId="2" applyFont="1" applyFill="1" applyBorder="1" applyAlignment="1">
      <alignment horizontal="center" vertical="center"/>
    </xf>
    <xf numFmtId="0" fontId="24" fillId="0" borderId="54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/>
    </xf>
    <xf numFmtId="0" fontId="30" fillId="2" borderId="56" xfId="2" applyFont="1" applyFill="1" applyBorder="1" applyAlignment="1">
      <alignment horizontal="center" vertical="center"/>
    </xf>
    <xf numFmtId="0" fontId="30" fillId="4" borderId="58" xfId="2" applyFont="1" applyBorder="1" applyAlignment="1">
      <alignment horizontal="center" vertical="center"/>
    </xf>
    <xf numFmtId="0" fontId="30" fillId="5" borderId="56" xfId="2" applyFont="1" applyFill="1" applyBorder="1" applyAlignment="1">
      <alignment horizontal="center" vertical="center"/>
    </xf>
    <xf numFmtId="0" fontId="30" fillId="5" borderId="52" xfId="2" applyFont="1" applyFill="1" applyBorder="1" applyAlignment="1">
      <alignment horizontal="center" vertical="center"/>
    </xf>
    <xf numFmtId="0" fontId="30" fillId="0" borderId="58" xfId="2" applyFont="1" applyFill="1" applyBorder="1" applyAlignment="1">
      <alignment horizontal="center" vertical="center"/>
    </xf>
    <xf numFmtId="0" fontId="45" fillId="5" borderId="59" xfId="2" applyFont="1" applyFill="1" applyBorder="1" applyAlignment="1">
      <alignment horizontal="center"/>
    </xf>
    <xf numFmtId="3" fontId="10" fillId="5" borderId="33" xfId="0" applyNumberFormat="1" applyFont="1" applyFill="1" applyBorder="1" applyAlignment="1">
      <alignment horizontal="center" vertical="top" textRotation="90" readingOrder="1"/>
    </xf>
    <xf numFmtId="0" fontId="2" fillId="0" borderId="60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3" fontId="10" fillId="2" borderId="59" xfId="0" applyNumberFormat="1" applyFont="1" applyFill="1" applyBorder="1" applyAlignment="1">
      <alignment horizontal="center" vertical="top" textRotation="90" readingOrder="1"/>
    </xf>
    <xf numFmtId="3" fontId="10" fillId="6" borderId="55" xfId="0" applyNumberFormat="1" applyFont="1" applyFill="1" applyBorder="1" applyAlignment="1">
      <alignment horizontal="center" vertical="top" textRotation="90" readingOrder="1"/>
    </xf>
    <xf numFmtId="3" fontId="10" fillId="6" borderId="21" xfId="0" applyNumberFormat="1" applyFont="1" applyFill="1" applyBorder="1" applyAlignment="1">
      <alignment horizontal="center" vertical="top" textRotation="90" readingOrder="1"/>
    </xf>
    <xf numFmtId="0" fontId="7" fillId="0" borderId="60" xfId="0" applyFont="1" applyFill="1" applyBorder="1" applyAlignment="1">
      <alignment horizontal="center" vertical="center"/>
    </xf>
    <xf numFmtId="3" fontId="10" fillId="5" borderId="54" xfId="0" applyNumberFormat="1" applyFont="1" applyFill="1" applyBorder="1" applyAlignment="1">
      <alignment horizontal="center" vertical="top" textRotation="90" readingOrder="1"/>
    </xf>
    <xf numFmtId="0" fontId="21" fillId="4" borderId="61" xfId="2" applyFont="1" applyBorder="1" applyAlignment="1">
      <alignment horizontal="center"/>
    </xf>
    <xf numFmtId="3" fontId="45" fillId="2" borderId="59" xfId="2" applyNumberFormat="1" applyFont="1" applyFill="1" applyBorder="1" applyAlignment="1">
      <alignment horizontal="center"/>
    </xf>
    <xf numFmtId="3" fontId="45" fillId="8" borderId="16" xfId="2" applyNumberFormat="1" applyFont="1" applyFill="1" applyBorder="1" applyAlignment="1">
      <alignment horizontal="center"/>
    </xf>
    <xf numFmtId="3" fontId="45" fillId="0" borderId="16" xfId="2" applyNumberFormat="1" applyFont="1" applyFill="1" applyBorder="1" applyAlignment="1">
      <alignment horizontal="center"/>
    </xf>
    <xf numFmtId="3" fontId="45" fillId="0" borderId="55" xfId="2" applyNumberFormat="1" applyFont="1" applyFill="1" applyBorder="1" applyAlignment="1">
      <alignment horizontal="center"/>
    </xf>
    <xf numFmtId="0" fontId="45" fillId="5" borderId="62" xfId="2" applyFont="1" applyFill="1" applyBorder="1" applyAlignment="1">
      <alignment horizontal="center"/>
    </xf>
    <xf numFmtId="0" fontId="45" fillId="3" borderId="16" xfId="2" applyFont="1" applyFill="1" applyBorder="1" applyAlignment="1">
      <alignment horizontal="center"/>
    </xf>
    <xf numFmtId="0" fontId="45" fillId="3" borderId="21" xfId="2" applyFont="1" applyFill="1" applyBorder="1" applyAlignment="1">
      <alignment horizontal="center"/>
    </xf>
    <xf numFmtId="0" fontId="45" fillId="0" borderId="62" xfId="2" applyFont="1" applyFill="1" applyBorder="1" applyAlignment="1">
      <alignment horizontal="center"/>
    </xf>
    <xf numFmtId="0" fontId="45" fillId="0" borderId="55" xfId="2" applyFont="1" applyFill="1" applyBorder="1" applyAlignment="1">
      <alignment horizontal="center"/>
    </xf>
    <xf numFmtId="0" fontId="45" fillId="3" borderId="62" xfId="2" applyFont="1" applyFill="1" applyBorder="1" applyAlignment="1">
      <alignment horizontal="center"/>
    </xf>
    <xf numFmtId="0" fontId="45" fillId="2" borderId="21" xfId="2" applyFont="1" applyFill="1" applyBorder="1" applyAlignment="1">
      <alignment horizontal="center"/>
    </xf>
    <xf numFmtId="0" fontId="45" fillId="2" borderId="59" xfId="2" applyFont="1" applyFill="1" applyBorder="1" applyAlignment="1">
      <alignment horizontal="center" vertical="center"/>
    </xf>
    <xf numFmtId="0" fontId="44" fillId="8" borderId="19" xfId="2" applyFont="1" applyFill="1" applyBorder="1" applyAlignment="1">
      <alignment horizontal="center" vertical="center"/>
    </xf>
    <xf numFmtId="0" fontId="45" fillId="4" borderId="19" xfId="2" applyFont="1" applyBorder="1" applyAlignment="1">
      <alignment horizontal="center" vertical="center"/>
    </xf>
    <xf numFmtId="0" fontId="45" fillId="4" borderId="49" xfId="2" applyFont="1" applyBorder="1" applyAlignment="1">
      <alignment horizontal="center" vertical="center"/>
    </xf>
    <xf numFmtId="0" fontId="45" fillId="5" borderId="15" xfId="2" applyFont="1" applyFill="1" applyBorder="1" applyAlignment="1">
      <alignment horizontal="center" vertical="center"/>
    </xf>
    <xf numFmtId="0" fontId="45" fillId="2" borderId="14" xfId="2" applyFont="1" applyFill="1" applyBorder="1" applyAlignment="1">
      <alignment horizontal="center" vertical="center"/>
    </xf>
    <xf numFmtId="0" fontId="45" fillId="3" borderId="15" xfId="2" applyFont="1" applyFill="1" applyBorder="1" applyAlignment="1">
      <alignment horizontal="center" vertical="center"/>
    </xf>
    <xf numFmtId="0" fontId="45" fillId="3" borderId="14" xfId="2" applyFont="1" applyFill="1" applyBorder="1" applyAlignment="1">
      <alignment horizontal="center" vertical="center"/>
    </xf>
    <xf numFmtId="0" fontId="45" fillId="3" borderId="17" xfId="2" applyFont="1" applyFill="1" applyBorder="1" applyAlignment="1">
      <alignment horizontal="center" vertical="center"/>
    </xf>
    <xf numFmtId="0" fontId="45" fillId="5" borderId="52" xfId="2" applyFont="1" applyFill="1" applyBorder="1" applyAlignment="1">
      <alignment horizontal="center" vertical="center"/>
    </xf>
    <xf numFmtId="0" fontId="45" fillId="0" borderId="15" xfId="2" applyFont="1" applyFill="1" applyBorder="1" applyAlignment="1">
      <alignment horizontal="center" vertical="center"/>
    </xf>
    <xf numFmtId="0" fontId="45" fillId="0" borderId="14" xfId="2" applyFont="1" applyFill="1" applyBorder="1" applyAlignment="1">
      <alignment horizontal="center" vertical="center"/>
    </xf>
    <xf numFmtId="0" fontId="45" fillId="0" borderId="58" xfId="2" applyFont="1" applyFill="1" applyBorder="1" applyAlignment="1">
      <alignment horizontal="center" vertical="center"/>
    </xf>
    <xf numFmtId="0" fontId="45" fillId="2" borderId="17" xfId="2" applyFont="1" applyFill="1" applyBorder="1" applyAlignment="1">
      <alignment horizontal="center" vertical="center"/>
    </xf>
    <xf numFmtId="0" fontId="45" fillId="5" borderId="56" xfId="2" applyFont="1" applyFill="1" applyBorder="1" applyAlignment="1">
      <alignment horizontal="center" vertical="center"/>
    </xf>
    <xf numFmtId="0" fontId="45" fillId="0" borderId="20" xfId="2" applyFont="1" applyFill="1" applyBorder="1" applyAlignment="1">
      <alignment horizontal="center" vertical="center"/>
    </xf>
    <xf numFmtId="0" fontId="44" fillId="8" borderId="16" xfId="2" applyFont="1" applyFill="1" applyBorder="1" applyAlignment="1">
      <alignment horizontal="center" vertical="center"/>
    </xf>
    <xf numFmtId="0" fontId="45" fillId="4" borderId="16" xfId="2" applyFont="1" applyBorder="1" applyAlignment="1">
      <alignment horizontal="center" vertical="center"/>
    </xf>
    <xf numFmtId="0" fontId="45" fillId="4" borderId="55" xfId="2" applyFont="1" applyBorder="1" applyAlignment="1">
      <alignment horizontal="center" vertical="center"/>
    </xf>
    <xf numFmtId="0" fontId="45" fillId="5" borderId="62" xfId="2" applyFont="1" applyFill="1" applyBorder="1" applyAlignment="1">
      <alignment horizontal="center" vertical="center"/>
    </xf>
    <xf numFmtId="0" fontId="45" fillId="2" borderId="16" xfId="2" applyFont="1" applyFill="1" applyBorder="1" applyAlignment="1">
      <alignment horizontal="center" vertical="center"/>
    </xf>
    <xf numFmtId="0" fontId="45" fillId="3" borderId="62" xfId="2" applyFont="1" applyFill="1" applyBorder="1" applyAlignment="1">
      <alignment horizontal="center" vertical="center"/>
    </xf>
    <xf numFmtId="0" fontId="45" fillId="3" borderId="16" xfId="2" applyFont="1" applyFill="1" applyBorder="1" applyAlignment="1">
      <alignment horizontal="center" vertical="center"/>
    </xf>
    <xf numFmtId="0" fontId="45" fillId="3" borderId="21" xfId="2" applyFont="1" applyFill="1" applyBorder="1" applyAlignment="1">
      <alignment horizontal="center" vertical="center"/>
    </xf>
    <xf numFmtId="0" fontId="45" fillId="5" borderId="59" xfId="2" applyFont="1" applyFill="1" applyBorder="1" applyAlignment="1">
      <alignment horizontal="center" vertical="center"/>
    </xf>
    <xf numFmtId="0" fontId="45" fillId="0" borderId="62" xfId="2" applyFont="1" applyFill="1" applyBorder="1" applyAlignment="1">
      <alignment horizontal="center" vertical="center"/>
    </xf>
    <xf numFmtId="0" fontId="45" fillId="0" borderId="16" xfId="2" applyFont="1" applyFill="1" applyBorder="1" applyAlignment="1">
      <alignment horizontal="center" vertical="center"/>
    </xf>
    <xf numFmtId="0" fontId="45" fillId="0" borderId="55" xfId="2" applyFont="1" applyFill="1" applyBorder="1" applyAlignment="1">
      <alignment horizontal="center" vertical="center"/>
    </xf>
    <xf numFmtId="0" fontId="45" fillId="2" borderId="21" xfId="2" applyFont="1" applyFill="1" applyBorder="1" applyAlignment="1">
      <alignment horizontal="center" vertical="center"/>
    </xf>
    <xf numFmtId="0" fontId="45" fillId="0" borderId="23" xfId="2" applyFont="1" applyFill="1" applyBorder="1" applyAlignment="1">
      <alignment horizontal="center" vertical="center"/>
    </xf>
    <xf numFmtId="0" fontId="15" fillId="6" borderId="42" xfId="1" applyFont="1" applyFill="1" applyBorder="1" applyAlignment="1">
      <alignment horizontal="left" vertical="center" indent="1"/>
    </xf>
    <xf numFmtId="0" fontId="15" fillId="6" borderId="6" xfId="1" applyFont="1" applyFill="1" applyBorder="1" applyAlignment="1">
      <alignment horizontal="left" vertical="center" indent="1"/>
    </xf>
    <xf numFmtId="0" fontId="15" fillId="6" borderId="8" xfId="1" applyFont="1" applyFill="1" applyBorder="1" applyAlignment="1">
      <alignment horizontal="left" vertical="center" indent="1"/>
    </xf>
    <xf numFmtId="0" fontId="45" fillId="4" borderId="64" xfId="2" applyFont="1" applyBorder="1" applyAlignment="1">
      <alignment horizontal="left"/>
    </xf>
    <xf numFmtId="0" fontId="30" fillId="4" borderId="28" xfId="2" applyFont="1" applyBorder="1" applyAlignment="1">
      <alignment horizontal="left"/>
    </xf>
    <xf numFmtId="0" fontId="30" fillId="4" borderId="64" xfId="2" applyFont="1" applyBorder="1" applyAlignment="1">
      <alignment horizontal="left"/>
    </xf>
    <xf numFmtId="0" fontId="2" fillId="0" borderId="65" xfId="0" applyFont="1" applyBorder="1"/>
    <xf numFmtId="0" fontId="2" fillId="0" borderId="65" xfId="0" applyFont="1" applyBorder="1" applyAlignment="1">
      <alignment vertical="center"/>
    </xf>
    <xf numFmtId="0" fontId="46" fillId="4" borderId="53" xfId="2" applyFont="1" applyBorder="1" applyAlignment="1">
      <alignment horizontal="left" vertical="center" indent="1"/>
    </xf>
    <xf numFmtId="0" fontId="46" fillId="4" borderId="53" xfId="2" applyFont="1" applyBorder="1" applyAlignment="1">
      <alignment vertical="center"/>
    </xf>
    <xf numFmtId="0" fontId="46" fillId="4" borderId="53" xfId="2" applyFont="1" applyBorder="1" applyAlignment="1">
      <alignment horizontal="left" vertical="center" indent="1" shrinkToFit="1"/>
    </xf>
    <xf numFmtId="0" fontId="14" fillId="2" borderId="56" xfId="2" applyFont="1" applyFill="1" applyBorder="1" applyAlignment="1">
      <alignment horizontal="center" vertical="center"/>
    </xf>
    <xf numFmtId="0" fontId="15" fillId="8" borderId="24" xfId="2" applyFont="1" applyFill="1" applyBorder="1" applyAlignment="1">
      <alignment horizontal="center" vertical="center"/>
    </xf>
    <xf numFmtId="0" fontId="14" fillId="4" borderId="24" xfId="2" applyFont="1" applyBorder="1" applyAlignment="1">
      <alignment horizontal="center" vertical="center"/>
    </xf>
    <xf numFmtId="0" fontId="14" fillId="4" borderId="57" xfId="2" applyFont="1" applyBorder="1" applyAlignment="1">
      <alignment horizontal="center" vertical="center"/>
    </xf>
    <xf numFmtId="0" fontId="14" fillId="5" borderId="56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57" xfId="2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horizontal="center" vertical="center"/>
    </xf>
    <xf numFmtId="0" fontId="46" fillId="4" borderId="10" xfId="2" applyFont="1" applyBorder="1" applyAlignment="1">
      <alignment vertical="center"/>
    </xf>
    <xf numFmtId="0" fontId="46" fillId="4" borderId="63" xfId="2" applyFont="1" applyBorder="1" applyAlignment="1">
      <alignment vertical="center"/>
    </xf>
    <xf numFmtId="0" fontId="47" fillId="4" borderId="51" xfId="2" applyFont="1" applyBorder="1" applyAlignment="1">
      <alignment vertical="center"/>
    </xf>
    <xf numFmtId="0" fontId="46" fillId="4" borderId="46" xfId="2" applyFont="1" applyBorder="1" applyAlignment="1">
      <alignment horizontal="left" vertical="center" indent="1" shrinkToFit="1"/>
    </xf>
    <xf numFmtId="0" fontId="47" fillId="4" borderId="63" xfId="2" applyFont="1" applyBorder="1" applyAlignment="1">
      <alignment vertical="center"/>
    </xf>
    <xf numFmtId="0" fontId="46" fillId="4" borderId="66" xfId="2" applyFont="1" applyBorder="1" applyAlignment="1">
      <alignment horizontal="center" vertical="center"/>
    </xf>
    <xf numFmtId="0" fontId="46" fillId="4" borderId="67" xfId="2" applyFont="1" applyBorder="1" applyAlignment="1">
      <alignment horizontal="center" vertical="center"/>
    </xf>
    <xf numFmtId="0" fontId="21" fillId="4" borderId="68" xfId="2" applyFont="1" applyBorder="1" applyAlignment="1">
      <alignment horizontal="center"/>
    </xf>
    <xf numFmtId="0" fontId="15" fillId="6" borderId="69" xfId="1" applyFont="1" applyFill="1" applyBorder="1" applyAlignment="1">
      <alignment horizontal="left" vertical="center" indent="1"/>
    </xf>
    <xf numFmtId="0" fontId="21" fillId="4" borderId="67" xfId="2" applyFont="1" applyBorder="1" applyAlignment="1">
      <alignment horizontal="center"/>
    </xf>
    <xf numFmtId="0" fontId="15" fillId="6" borderId="70" xfId="1" applyFont="1" applyFill="1" applyBorder="1" applyAlignment="1">
      <alignment horizontal="left" vertical="center" indent="1"/>
    </xf>
    <xf numFmtId="0" fontId="46" fillId="4" borderId="71" xfId="2" applyFont="1" applyBorder="1" applyAlignment="1">
      <alignment horizontal="center" vertical="center"/>
    </xf>
    <xf numFmtId="0" fontId="46" fillId="4" borderId="69" xfId="2" applyFont="1" applyBorder="1" applyAlignment="1">
      <alignment horizontal="center" vertical="center"/>
    </xf>
    <xf numFmtId="0" fontId="46" fillId="4" borderId="70" xfId="2" applyFont="1" applyBorder="1" applyAlignment="1">
      <alignment horizontal="center" vertical="center"/>
    </xf>
    <xf numFmtId="0" fontId="2" fillId="0" borderId="72" xfId="0" applyFont="1" applyBorder="1"/>
    <xf numFmtId="0" fontId="2" fillId="0" borderId="73" xfId="0" applyFont="1" applyBorder="1" applyAlignment="1">
      <alignment vertical="center"/>
    </xf>
    <xf numFmtId="0" fontId="46" fillId="4" borderId="46" xfId="2" applyFont="1" applyBorder="1" applyAlignment="1">
      <alignment horizontal="left" vertical="center" indent="1"/>
    </xf>
    <xf numFmtId="0" fontId="39" fillId="0" borderId="0" xfId="4" applyFont="1" applyBorder="1" applyAlignment="1">
      <alignment horizontal="left"/>
    </xf>
    <xf numFmtId="0" fontId="14" fillId="5" borderId="25" xfId="2" applyFont="1" applyFill="1" applyBorder="1" applyAlignment="1">
      <alignment horizontal="center" vertical="center"/>
    </xf>
    <xf numFmtId="0" fontId="14" fillId="3" borderId="25" xfId="2" applyFont="1" applyFill="1" applyBorder="1" applyAlignment="1">
      <alignment horizontal="center" vertical="center"/>
    </xf>
    <xf numFmtId="0" fontId="14" fillId="3" borderId="24" xfId="2" applyFont="1" applyFill="1" applyBorder="1" applyAlignment="1">
      <alignment horizontal="center" vertical="center"/>
    </xf>
    <xf numFmtId="0" fontId="14" fillId="3" borderId="40" xfId="2" applyFont="1" applyFill="1" applyBorder="1" applyAlignment="1">
      <alignment horizontal="center" vertical="center"/>
    </xf>
    <xf numFmtId="0" fontId="14" fillId="2" borderId="40" xfId="2" applyFont="1" applyFill="1" applyBorder="1" applyAlignment="1">
      <alignment horizontal="center" vertical="center"/>
    </xf>
    <xf numFmtId="0" fontId="46" fillId="4" borderId="74" xfId="2" applyFont="1" applyBorder="1" applyAlignment="1">
      <alignment vertical="center"/>
    </xf>
    <xf numFmtId="0" fontId="40" fillId="4" borderId="10" xfId="2" applyFont="1" applyBorder="1" applyAlignment="1">
      <alignment vertical="center"/>
    </xf>
    <xf numFmtId="0" fontId="21" fillId="8" borderId="24" xfId="2" applyFont="1" applyFill="1" applyBorder="1" applyAlignment="1">
      <alignment horizontal="center" vertical="center"/>
    </xf>
    <xf numFmtId="0" fontId="30" fillId="4" borderId="24" xfId="2" applyFont="1" applyBorder="1" applyAlignment="1">
      <alignment horizontal="center" vertical="center"/>
    </xf>
    <xf numFmtId="0" fontId="30" fillId="4" borderId="57" xfId="2" applyFont="1" applyBorder="1" applyAlignment="1">
      <alignment horizontal="center" vertical="center"/>
    </xf>
    <xf numFmtId="0" fontId="30" fillId="5" borderId="25" xfId="2" applyFont="1" applyFill="1" applyBorder="1" applyAlignment="1">
      <alignment horizontal="center" vertical="center"/>
    </xf>
    <xf numFmtId="0" fontId="30" fillId="2" borderId="24" xfId="2" applyFont="1" applyFill="1" applyBorder="1" applyAlignment="1">
      <alignment horizontal="center" vertical="center"/>
    </xf>
    <xf numFmtId="0" fontId="30" fillId="3" borderId="25" xfId="2" applyFont="1" applyFill="1" applyBorder="1" applyAlignment="1">
      <alignment horizontal="center" vertical="center"/>
    </xf>
    <xf numFmtId="0" fontId="30" fillId="3" borderId="24" xfId="2" applyFont="1" applyFill="1" applyBorder="1" applyAlignment="1">
      <alignment horizontal="center" vertical="center"/>
    </xf>
    <xf numFmtId="0" fontId="30" fillId="3" borderId="40" xfId="2" applyFont="1" applyFill="1" applyBorder="1" applyAlignment="1">
      <alignment horizontal="center" vertical="center"/>
    </xf>
    <xf numFmtId="0" fontId="30" fillId="0" borderId="25" xfId="2" applyFont="1" applyFill="1" applyBorder="1" applyAlignment="1">
      <alignment horizontal="center" vertical="center"/>
    </xf>
    <xf numFmtId="0" fontId="30" fillId="0" borderId="24" xfId="2" applyFont="1" applyFill="1" applyBorder="1" applyAlignment="1">
      <alignment horizontal="center" vertical="center"/>
    </xf>
    <xf numFmtId="0" fontId="30" fillId="0" borderId="57" xfId="2" applyFont="1" applyFill="1" applyBorder="1" applyAlignment="1">
      <alignment horizontal="center" vertical="center"/>
    </xf>
    <xf numFmtId="0" fontId="30" fillId="2" borderId="40" xfId="2" applyFont="1" applyFill="1" applyBorder="1" applyAlignment="1">
      <alignment horizontal="center" vertical="center"/>
    </xf>
    <xf numFmtId="0" fontId="46" fillId="4" borderId="74" xfId="2" applyFont="1" applyBorder="1" applyAlignment="1">
      <alignment horizontal="left" vertical="center"/>
    </xf>
    <xf numFmtId="0" fontId="46" fillId="4" borderId="74" xfId="2" applyFont="1" applyBorder="1" applyAlignment="1">
      <alignment vertical="center" shrinkToFit="1"/>
    </xf>
    <xf numFmtId="0" fontId="47" fillId="4" borderId="74" xfId="2" applyFont="1" applyBorder="1" applyAlignment="1">
      <alignment vertical="center"/>
    </xf>
    <xf numFmtId="0" fontId="46" fillId="4" borderId="74" xfId="2" applyFont="1" applyBorder="1" applyAlignment="1">
      <alignment horizontal="left" vertical="center" indent="1" shrinkToFit="1"/>
    </xf>
    <xf numFmtId="0" fontId="39" fillId="0" borderId="75" xfId="4" applyFont="1" applyBorder="1" applyAlignment="1">
      <alignment horizontal="left"/>
    </xf>
    <xf numFmtId="0" fontId="48" fillId="0" borderId="0" xfId="1" applyFont="1" applyBorder="1" applyAlignment="1">
      <alignment vertical="center"/>
    </xf>
    <xf numFmtId="0" fontId="49" fillId="0" borderId="0" xfId="1" applyFont="1" applyBorder="1" applyAlignment="1">
      <alignment horizontal="left" vertical="top"/>
    </xf>
    <xf numFmtId="0" fontId="53" fillId="0" borderId="0" xfId="1" applyFont="1" applyBorder="1" applyAlignment="1"/>
    <xf numFmtId="0" fontId="53" fillId="0" borderId="0" xfId="1" applyFont="1" applyBorder="1" applyAlignment="1">
      <alignment vertical="top"/>
    </xf>
    <xf numFmtId="0" fontId="21" fillId="2" borderId="32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21" fillId="5" borderId="50" xfId="2" applyFont="1" applyFill="1" applyBorder="1" applyAlignment="1">
      <alignment horizontal="center" vertical="center" textRotation="90"/>
    </xf>
    <xf numFmtId="0" fontId="21" fillId="5" borderId="52" xfId="2" applyFont="1" applyFill="1" applyBorder="1" applyAlignment="1">
      <alignment horizontal="center" vertical="center" textRotation="90"/>
    </xf>
    <xf numFmtId="0" fontId="41" fillId="3" borderId="17" xfId="2" applyFont="1" applyFill="1" applyBorder="1" applyAlignment="1">
      <alignment horizontal="center" vertical="center"/>
    </xf>
    <xf numFmtId="0" fontId="41" fillId="3" borderId="8" xfId="2" applyFont="1" applyFill="1" applyBorder="1" applyAlignment="1">
      <alignment horizontal="center" vertical="center"/>
    </xf>
    <xf numFmtId="0" fontId="41" fillId="0" borderId="17" xfId="2" applyFont="1" applyFill="1" applyBorder="1" applyAlignment="1">
      <alignment horizontal="center" vertical="center"/>
    </xf>
    <xf numFmtId="0" fontId="41" fillId="0" borderId="8" xfId="2" applyFont="1" applyFill="1" applyBorder="1" applyAlignment="1">
      <alignment horizontal="center" vertical="center"/>
    </xf>
    <xf numFmtId="0" fontId="41" fillId="0" borderId="53" xfId="2" applyFont="1" applyFill="1" applyBorder="1" applyAlignment="1">
      <alignment horizontal="center" vertical="center"/>
    </xf>
    <xf numFmtId="0" fontId="16" fillId="3" borderId="35" xfId="2" applyFont="1" applyFill="1" applyBorder="1" applyAlignment="1">
      <alignment horizontal="center" vertical="center"/>
    </xf>
    <xf numFmtId="0" fontId="16" fillId="3" borderId="36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center"/>
    </xf>
    <xf numFmtId="0" fontId="21" fillId="5" borderId="37" xfId="2" applyFont="1" applyFill="1" applyBorder="1" applyAlignment="1">
      <alignment horizontal="center" vertical="center" textRotation="90"/>
    </xf>
    <xf numFmtId="0" fontId="21" fillId="5" borderId="15" xfId="2" applyFont="1" applyFill="1" applyBorder="1" applyAlignment="1">
      <alignment horizontal="center" vertical="center" textRotation="90"/>
    </xf>
    <xf numFmtId="0" fontId="21" fillId="0" borderId="42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 textRotation="90"/>
    </xf>
    <xf numFmtId="0" fontId="21" fillId="2" borderId="45" xfId="2" applyFont="1" applyFill="1" applyBorder="1" applyAlignment="1">
      <alignment horizontal="center" vertical="center" textRotation="90"/>
    </xf>
    <xf numFmtId="0" fontId="21" fillId="2" borderId="48" xfId="2" applyFont="1" applyFill="1" applyBorder="1" applyAlignment="1">
      <alignment horizontal="center" vertical="center" textRotation="90"/>
    </xf>
    <xf numFmtId="0" fontId="21" fillId="0" borderId="44" xfId="2" applyFont="1" applyFill="1" applyBorder="1" applyAlignment="1">
      <alignment horizontal="center" vertical="center"/>
    </xf>
    <xf numFmtId="0" fontId="21" fillId="8" borderId="11" xfId="2" applyFont="1" applyFill="1" applyBorder="1" applyAlignment="1">
      <alignment horizontal="center" vertical="center" textRotation="90"/>
    </xf>
    <xf numFmtId="0" fontId="21" fillId="8" borderId="19" xfId="2" applyFont="1" applyFill="1" applyBorder="1" applyAlignment="1">
      <alignment horizontal="center" vertical="center" textRotation="90"/>
    </xf>
    <xf numFmtId="0" fontId="23" fillId="0" borderId="27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46" xfId="2" applyFont="1" applyFill="1" applyBorder="1" applyAlignment="1">
      <alignment horizontal="center" vertical="center"/>
    </xf>
    <xf numFmtId="0" fontId="33" fillId="0" borderId="11" xfId="2" quotePrefix="1" applyFont="1" applyFill="1" applyBorder="1" applyAlignment="1">
      <alignment horizontal="center" vertical="top" textRotation="90"/>
    </xf>
    <xf numFmtId="0" fontId="33" fillId="0" borderId="19" xfId="2" quotePrefix="1" applyFont="1" applyFill="1" applyBorder="1" applyAlignment="1">
      <alignment horizontal="center" vertical="top" textRotation="90"/>
    </xf>
    <xf numFmtId="0" fontId="33" fillId="0" borderId="11" xfId="2" applyFont="1" applyFill="1" applyBorder="1" applyAlignment="1">
      <alignment horizontal="center" vertical="top" textRotation="90"/>
    </xf>
    <xf numFmtId="0" fontId="33" fillId="0" borderId="19" xfId="2" applyFont="1" applyFill="1" applyBorder="1" applyAlignment="1">
      <alignment horizontal="center" vertical="top" textRotation="90"/>
    </xf>
    <xf numFmtId="0" fontId="33" fillId="0" borderId="47" xfId="2" applyFont="1" applyFill="1" applyBorder="1" applyAlignment="1">
      <alignment horizontal="center" vertical="top" textRotation="90"/>
    </xf>
    <xf numFmtId="0" fontId="33" fillId="0" borderId="49" xfId="2" applyFont="1" applyFill="1" applyBorder="1" applyAlignment="1">
      <alignment horizontal="center" vertical="top" textRotation="90"/>
    </xf>
    <xf numFmtId="0" fontId="16" fillId="0" borderId="22" xfId="2" applyFont="1" applyFill="1" applyBorder="1" applyAlignment="1">
      <alignment horizontal="center" vertical="center"/>
    </xf>
    <xf numFmtId="0" fontId="41" fillId="0" borderId="9" xfId="2" applyFont="1" applyFill="1" applyBorder="1" applyAlignment="1">
      <alignment horizontal="center" vertical="center"/>
    </xf>
    <xf numFmtId="0" fontId="39" fillId="0" borderId="75" xfId="4" applyFont="1" applyBorder="1" applyAlignment="1">
      <alignment horizontal="center"/>
    </xf>
    <xf numFmtId="0" fontId="42" fillId="3" borderId="0" xfId="5" applyFont="1" applyFill="1" applyAlignment="1">
      <alignment horizontal="center" vertical="center"/>
    </xf>
    <xf numFmtId="0" fontId="42" fillId="9" borderId="0" xfId="5" applyFont="1" applyFill="1" applyAlignment="1">
      <alignment horizontal="center" vertical="center"/>
    </xf>
  </cellXfs>
  <cellStyles count="8">
    <cellStyle name="Normalny" xfId="0" builtinId="0"/>
    <cellStyle name="Normalny 2" xfId="1" xr:uid="{00000000-0005-0000-0000-000001000000}"/>
    <cellStyle name="Normalny 3" xfId="4" xr:uid="{00000000-0005-0000-0000-000002000000}"/>
    <cellStyle name="Normalny 4" xfId="5" xr:uid="{00000000-0005-0000-0000-000003000000}"/>
    <cellStyle name="Normalny 5" xfId="6" xr:uid="{00000000-0005-0000-0000-000004000000}"/>
    <cellStyle name="Normalny 6" xfId="7" xr:uid="{00000000-0005-0000-0000-000005000000}"/>
    <cellStyle name="Normalny_Kom_Dyd_Milec_I i IIst_stac_MiBM_ZiIP_MCH_RWkwiecień2008" xfId="2" xr:uid="{00000000-0005-0000-0000-000006000000}"/>
    <cellStyle name="Normalny_RWZiiP_I i II st_ sierpień2007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0</xdr:row>
      <xdr:rowOff>152400</xdr:rowOff>
    </xdr:from>
    <xdr:to>
      <xdr:col>9</xdr:col>
      <xdr:colOff>30434</xdr:colOff>
      <xdr:row>3</xdr:row>
      <xdr:rowOff>202949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55BB507-7EF7-4B7B-8984-E1A11B00D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52400"/>
          <a:ext cx="8323534" cy="176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BF111"/>
  <sheetViews>
    <sheetView showGridLines="0" showZeros="0" tabSelected="1" zoomScale="60" zoomScaleNormal="60" zoomScaleSheetLayoutView="50" zoomScalePageLayoutView="40" workbookViewId="0">
      <pane ySplit="11" topLeftCell="A69" activePane="bottomLeft" state="frozen"/>
      <selection pane="bottomLeft" activeCell="V4" sqref="V4:X4"/>
    </sheetView>
  </sheetViews>
  <sheetFormatPr defaultColWidth="9.109375" defaultRowHeight="13.2"/>
  <cols>
    <col min="1" max="1" width="7.6640625" style="3" customWidth="1"/>
    <col min="2" max="2" width="80.6640625" style="3" customWidth="1"/>
    <col min="3" max="3" width="5.6640625" style="3" customWidth="1"/>
    <col min="4" max="4" width="8.6640625" style="3" customWidth="1"/>
    <col min="5" max="49" width="5.6640625" style="3" customWidth="1"/>
    <col min="50" max="56" width="5.6640625" style="6" customWidth="1"/>
    <col min="57" max="16384" width="9.109375" style="3"/>
  </cols>
  <sheetData>
    <row r="1" spans="1:56" ht="45.6" thickTop="1">
      <c r="A1" s="22"/>
      <c r="B1" s="23"/>
      <c r="C1" s="23"/>
      <c r="D1" s="24"/>
      <c r="E1" s="23"/>
      <c r="F1" s="23"/>
      <c r="G1" s="23"/>
      <c r="H1" s="23"/>
      <c r="I1" s="23"/>
      <c r="J1" s="25"/>
      <c r="K1" s="25"/>
      <c r="L1" s="23"/>
      <c r="M1" s="26"/>
      <c r="N1" s="26"/>
      <c r="O1" s="26"/>
      <c r="P1" s="1"/>
      <c r="Q1" s="26"/>
      <c r="R1" s="26"/>
      <c r="S1" s="26"/>
      <c r="T1" s="26"/>
      <c r="U1" s="26"/>
      <c r="V1" s="26"/>
      <c r="W1" s="26"/>
      <c r="X1" s="26"/>
      <c r="Y1" s="26"/>
      <c r="Z1" s="23"/>
      <c r="AA1" s="23"/>
      <c r="AB1" s="23"/>
      <c r="AC1" s="23"/>
      <c r="AD1" s="1"/>
      <c r="AE1" s="1"/>
      <c r="AF1" s="1"/>
      <c r="AG1" s="1"/>
      <c r="AH1" s="1"/>
      <c r="AI1" s="1"/>
      <c r="AJ1" s="23"/>
      <c r="AK1" s="1"/>
      <c r="AL1" s="23"/>
      <c r="AM1" s="1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0"/>
      <c r="AY1" s="2"/>
      <c r="AZ1" s="2"/>
      <c r="BA1" s="2"/>
      <c r="BB1" s="2"/>
      <c r="BC1" s="2"/>
      <c r="BD1" s="90" t="s">
        <v>132</v>
      </c>
    </row>
    <row r="2" spans="1:56" ht="59.4">
      <c r="A2" s="27"/>
      <c r="B2" s="68"/>
      <c r="C2" s="68"/>
      <c r="D2" s="28"/>
      <c r="E2" s="68"/>
      <c r="F2" s="68"/>
      <c r="G2" s="68"/>
      <c r="H2" s="68"/>
      <c r="I2" s="4"/>
      <c r="J2" s="4"/>
      <c r="K2" s="4"/>
      <c r="L2" s="4"/>
      <c r="M2" s="4"/>
      <c r="N2" s="4"/>
      <c r="O2" s="4"/>
      <c r="P2" s="85" t="s">
        <v>130</v>
      </c>
      <c r="Q2" s="29"/>
      <c r="R2" s="29"/>
      <c r="S2" s="4"/>
      <c r="T2" s="30"/>
      <c r="U2" s="30"/>
      <c r="V2" s="30"/>
      <c r="W2" s="30"/>
      <c r="X2" s="30"/>
      <c r="Y2" s="30"/>
      <c r="Z2" s="30"/>
      <c r="AA2" s="30"/>
      <c r="AB2" s="68"/>
      <c r="AC2" s="68"/>
      <c r="AD2" s="4"/>
      <c r="AE2" s="4"/>
      <c r="AF2" s="4"/>
      <c r="AG2" s="4"/>
      <c r="AH2" s="31"/>
      <c r="AI2" s="4"/>
      <c r="AJ2" s="32"/>
      <c r="AK2" s="4"/>
      <c r="AL2" s="253" t="s">
        <v>161</v>
      </c>
      <c r="AO2" s="4"/>
      <c r="AQ2" s="88"/>
      <c r="AR2" s="88"/>
      <c r="AS2" s="88"/>
      <c r="AT2" s="88"/>
      <c r="AU2" s="88"/>
      <c r="AV2" s="88"/>
      <c r="AW2" s="88"/>
      <c r="AX2" s="89"/>
      <c r="AY2" s="9"/>
      <c r="AZ2" s="9"/>
      <c r="BA2" s="9"/>
      <c r="BB2" s="9"/>
      <c r="BC2" s="9"/>
      <c r="BD2" s="7"/>
    </row>
    <row r="3" spans="1:56" ht="30" customHeight="1">
      <c r="A3" s="34"/>
      <c r="B3" s="35"/>
      <c r="C3" s="68"/>
      <c r="D3" s="37"/>
      <c r="E3" s="68"/>
      <c r="F3" s="68"/>
      <c r="G3" s="68"/>
      <c r="H3" s="68"/>
      <c r="I3" s="4"/>
      <c r="J3" s="4"/>
      <c r="K3" s="4"/>
      <c r="L3" s="4"/>
      <c r="M3" s="4"/>
      <c r="N3" s="4"/>
      <c r="O3" s="4"/>
      <c r="P3" s="68"/>
      <c r="Q3" s="69"/>
      <c r="R3" s="68"/>
      <c r="S3" s="83"/>
      <c r="T3" s="4"/>
      <c r="U3" s="4"/>
      <c r="V3" s="4"/>
      <c r="W3" s="4"/>
      <c r="X3" s="4"/>
      <c r="Y3" s="70"/>
      <c r="Z3" s="70"/>
      <c r="AA3" s="38"/>
      <c r="AB3" s="68"/>
      <c r="AC3" s="68"/>
      <c r="AD3" s="4"/>
      <c r="AE3" s="4"/>
      <c r="AF3" s="4"/>
      <c r="AG3" s="4"/>
      <c r="AH3" s="39"/>
      <c r="AI3" s="4"/>
      <c r="AJ3" s="41"/>
      <c r="AK3" s="4"/>
      <c r="AL3" s="254" t="s">
        <v>162</v>
      </c>
      <c r="AO3" s="40"/>
      <c r="AQ3" s="40"/>
      <c r="AR3" s="40"/>
      <c r="AS3" s="40"/>
      <c r="AT3" s="40"/>
      <c r="AU3" s="40"/>
      <c r="AV3" s="40"/>
      <c r="AW3" s="40"/>
      <c r="AX3" s="68"/>
      <c r="AY3" s="9"/>
      <c r="AZ3" s="9"/>
      <c r="BA3" s="9"/>
      <c r="BB3" s="9"/>
      <c r="BC3" s="9"/>
      <c r="BD3" s="7"/>
    </row>
    <row r="4" spans="1:56" ht="30" customHeight="1">
      <c r="A4" s="34"/>
      <c r="B4" s="35"/>
      <c r="C4" s="68"/>
      <c r="D4" s="37"/>
      <c r="E4" s="68"/>
      <c r="F4" s="37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84" t="s">
        <v>160</v>
      </c>
      <c r="V4" s="300">
        <v>2023</v>
      </c>
      <c r="W4" s="300"/>
      <c r="X4" s="300"/>
      <c r="Y4" s="252" t="s">
        <v>167</v>
      </c>
      <c r="Z4" s="228"/>
      <c r="AA4" s="228"/>
      <c r="AB4" s="68"/>
      <c r="AC4" s="68"/>
      <c r="AD4" s="4"/>
      <c r="AE4" s="4"/>
      <c r="AF4" s="4"/>
      <c r="AG4" s="4"/>
      <c r="AH4" s="39"/>
      <c r="AI4" s="4"/>
      <c r="AJ4" s="41"/>
      <c r="AK4" s="4"/>
      <c r="AL4" s="255" t="s">
        <v>165</v>
      </c>
      <c r="AO4" s="40"/>
      <c r="AQ4" s="40"/>
      <c r="AR4" s="40"/>
      <c r="AS4" s="40"/>
      <c r="AT4" s="40"/>
      <c r="AU4" s="40"/>
      <c r="AV4" s="40"/>
      <c r="AW4" s="40"/>
      <c r="AX4" s="68"/>
      <c r="AY4" s="9"/>
      <c r="AZ4" s="9"/>
      <c r="BA4" s="9"/>
      <c r="BB4" s="9"/>
      <c r="BC4" s="9"/>
      <c r="BD4" s="7"/>
    </row>
    <row r="5" spans="1:56" ht="30" customHeight="1">
      <c r="A5" s="34"/>
      <c r="B5" s="35"/>
      <c r="C5" s="68"/>
      <c r="D5" s="37"/>
      <c r="E5" s="68"/>
      <c r="F5" s="37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4"/>
      <c r="AE5" s="40"/>
      <c r="AF5" s="68"/>
      <c r="AG5" s="67"/>
      <c r="AH5" s="39"/>
      <c r="AI5" s="4"/>
      <c r="AJ5" s="41"/>
      <c r="AK5" s="4"/>
      <c r="AL5" s="256" t="s">
        <v>166</v>
      </c>
      <c r="AO5" s="36"/>
      <c r="AQ5" s="36"/>
      <c r="AR5" s="36"/>
      <c r="AS5" s="36"/>
      <c r="AT5" s="36"/>
      <c r="AU5" s="36"/>
      <c r="AV5" s="36"/>
      <c r="AW5" s="36"/>
      <c r="AX5" s="68"/>
      <c r="AY5" s="9"/>
      <c r="AZ5" s="9"/>
      <c r="BA5" s="9"/>
      <c r="BB5" s="9"/>
      <c r="BC5" s="9"/>
      <c r="BD5" s="7"/>
    </row>
    <row r="6" spans="1:56" ht="3" customHeight="1" thickBot="1">
      <c r="A6" s="34"/>
      <c r="B6" s="35"/>
      <c r="C6" s="68"/>
      <c r="D6" s="37"/>
      <c r="E6" s="68"/>
      <c r="F6" s="3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19"/>
      <c r="AE6" s="40"/>
      <c r="AF6" s="68"/>
      <c r="AG6" s="67"/>
      <c r="AH6" s="39"/>
      <c r="AI6" s="40"/>
      <c r="AJ6" s="41"/>
      <c r="AK6" s="40"/>
      <c r="AL6" s="33"/>
      <c r="AM6" s="42"/>
      <c r="AN6" s="68"/>
      <c r="AO6" s="40"/>
      <c r="AP6" s="40"/>
      <c r="AQ6" s="40"/>
      <c r="AR6" s="40"/>
      <c r="AS6" s="40"/>
      <c r="AT6" s="40"/>
      <c r="AU6" s="40"/>
      <c r="AV6" s="40"/>
      <c r="AW6" s="40"/>
      <c r="AX6" s="68"/>
      <c r="AY6" s="9"/>
      <c r="AZ6" s="9"/>
      <c r="BA6" s="9"/>
      <c r="BB6" s="9"/>
      <c r="BC6" s="9"/>
      <c r="BD6" s="7"/>
    </row>
    <row r="7" spans="1:56" ht="20.100000000000001" customHeight="1">
      <c r="A7" s="277"/>
      <c r="B7" s="280" t="s">
        <v>2</v>
      </c>
      <c r="C7" s="283" t="s">
        <v>78</v>
      </c>
      <c r="D7" s="280" t="s">
        <v>0</v>
      </c>
      <c r="E7" s="280"/>
      <c r="F7" s="280"/>
      <c r="G7" s="280"/>
      <c r="H7" s="286"/>
      <c r="I7" s="130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91" t="s">
        <v>1</v>
      </c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4"/>
    </row>
    <row r="8" spans="1:56" ht="20.100000000000001" customHeight="1">
      <c r="A8" s="278"/>
      <c r="B8" s="281"/>
      <c r="C8" s="284"/>
      <c r="D8" s="287" t="s">
        <v>23</v>
      </c>
      <c r="E8" s="289" t="s">
        <v>79</v>
      </c>
      <c r="F8" s="290"/>
      <c r="G8" s="290"/>
      <c r="H8" s="291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92" t="s">
        <v>77</v>
      </c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6"/>
    </row>
    <row r="9" spans="1:56" ht="30" customHeight="1">
      <c r="A9" s="278"/>
      <c r="B9" s="281"/>
      <c r="C9" s="284"/>
      <c r="D9" s="287"/>
      <c r="E9" s="292" t="s">
        <v>80</v>
      </c>
      <c r="F9" s="294" t="s">
        <v>81</v>
      </c>
      <c r="G9" s="294" t="s">
        <v>82</v>
      </c>
      <c r="H9" s="296" t="s">
        <v>83</v>
      </c>
      <c r="I9" s="275" t="s">
        <v>74</v>
      </c>
      <c r="J9" s="257" t="s">
        <v>3</v>
      </c>
      <c r="K9" s="270" t="s">
        <v>4</v>
      </c>
      <c r="L9" s="271"/>
      <c r="M9" s="271"/>
      <c r="N9" s="271"/>
      <c r="O9" s="263" t="s">
        <v>74</v>
      </c>
      <c r="P9" s="257" t="s">
        <v>3</v>
      </c>
      <c r="Q9" s="272" t="s">
        <v>5</v>
      </c>
      <c r="R9" s="273"/>
      <c r="S9" s="273"/>
      <c r="T9" s="274"/>
      <c r="U9" s="275" t="s">
        <v>74</v>
      </c>
      <c r="V9" s="257" t="s">
        <v>3</v>
      </c>
      <c r="W9" s="270" t="s">
        <v>6</v>
      </c>
      <c r="X9" s="271"/>
      <c r="Y9" s="271"/>
      <c r="Z9" s="271"/>
      <c r="AA9" s="263" t="s">
        <v>74</v>
      </c>
      <c r="AB9" s="257" t="s">
        <v>3</v>
      </c>
      <c r="AC9" s="272" t="s">
        <v>7</v>
      </c>
      <c r="AD9" s="273"/>
      <c r="AE9" s="273"/>
      <c r="AF9" s="274"/>
      <c r="AG9" s="275" t="s">
        <v>74</v>
      </c>
      <c r="AH9" s="257" t="s">
        <v>3</v>
      </c>
      <c r="AI9" s="270" t="s">
        <v>8</v>
      </c>
      <c r="AJ9" s="271"/>
      <c r="AK9" s="271"/>
      <c r="AL9" s="271"/>
      <c r="AM9" s="263" t="s">
        <v>74</v>
      </c>
      <c r="AN9" s="257" t="s">
        <v>3</v>
      </c>
      <c r="AO9" s="272" t="s">
        <v>9</v>
      </c>
      <c r="AP9" s="273"/>
      <c r="AQ9" s="273"/>
      <c r="AR9" s="274"/>
      <c r="AS9" s="275" t="s">
        <v>74</v>
      </c>
      <c r="AT9" s="257" t="s">
        <v>3</v>
      </c>
      <c r="AU9" s="270" t="s">
        <v>10</v>
      </c>
      <c r="AV9" s="271"/>
      <c r="AW9" s="271"/>
      <c r="AX9" s="271"/>
      <c r="AY9" s="263" t="s">
        <v>74</v>
      </c>
      <c r="AZ9" s="257" t="s">
        <v>3</v>
      </c>
      <c r="BA9" s="272" t="s">
        <v>11</v>
      </c>
      <c r="BB9" s="273"/>
      <c r="BC9" s="273"/>
      <c r="BD9" s="298"/>
    </row>
    <row r="10" spans="1:56" ht="20.100000000000001" customHeight="1">
      <c r="A10" s="278"/>
      <c r="B10" s="281"/>
      <c r="C10" s="284"/>
      <c r="D10" s="287"/>
      <c r="E10" s="292"/>
      <c r="F10" s="294"/>
      <c r="G10" s="294"/>
      <c r="H10" s="296"/>
      <c r="I10" s="276"/>
      <c r="J10" s="258"/>
      <c r="K10" s="265" t="str">
        <f>IFERROR(($V$4&amp;"/"&amp;RIGHT($V$4,2)+1&amp;" ZIMA"),"")</f>
        <v>2023/24 ZIMA</v>
      </c>
      <c r="L10" s="266"/>
      <c r="M10" s="266"/>
      <c r="N10" s="266"/>
      <c r="O10" s="264"/>
      <c r="P10" s="258"/>
      <c r="Q10" s="267" t="str">
        <f>IFERROR($V$4&amp;"/"&amp;RIGHT($V$4,2)+1&amp;" LATO","")</f>
        <v>2023/24 LATO</v>
      </c>
      <c r="R10" s="268"/>
      <c r="S10" s="268"/>
      <c r="T10" s="269"/>
      <c r="U10" s="276"/>
      <c r="V10" s="258"/>
      <c r="W10" s="265" t="str">
        <f>IFERROR($V$4+1&amp;"/"&amp;RIGHT($V$4,2)+2&amp;" ZIMA","")</f>
        <v>2024/25 ZIMA</v>
      </c>
      <c r="X10" s="266"/>
      <c r="Y10" s="266"/>
      <c r="Z10" s="266"/>
      <c r="AA10" s="264"/>
      <c r="AB10" s="258"/>
      <c r="AC10" s="267" t="str">
        <f>IFERROR($V$4+1&amp;"/"&amp;RIGHT($V$4,2)+2&amp;" LATO","")</f>
        <v>2024/25 LATO</v>
      </c>
      <c r="AD10" s="268"/>
      <c r="AE10" s="268"/>
      <c r="AF10" s="269"/>
      <c r="AG10" s="276"/>
      <c r="AH10" s="258"/>
      <c r="AI10" s="265" t="str">
        <f>IFERROR($V$4+2&amp;"/"&amp;RIGHT($V$4,3)+3&amp;" ZIMA","")</f>
        <v>2025/26 ZIMA</v>
      </c>
      <c r="AJ10" s="266"/>
      <c r="AK10" s="266"/>
      <c r="AL10" s="266"/>
      <c r="AM10" s="264"/>
      <c r="AN10" s="258"/>
      <c r="AO10" s="267" t="str">
        <f>IFERROR($V$4+2&amp;"/"&amp;RIGHT($V$4,2)+3&amp;" LATO","")</f>
        <v>2025/26 LATO</v>
      </c>
      <c r="AP10" s="268"/>
      <c r="AQ10" s="268"/>
      <c r="AR10" s="269"/>
      <c r="AS10" s="276"/>
      <c r="AT10" s="258"/>
      <c r="AU10" s="265" t="str">
        <f>IFERROR($V$4+3&amp;"/"&amp;RIGHT($V$4,3)+4&amp;" ZIMA","")</f>
        <v>2026/27 ZIMA</v>
      </c>
      <c r="AV10" s="266"/>
      <c r="AW10" s="266"/>
      <c r="AX10" s="266"/>
      <c r="AY10" s="264"/>
      <c r="AZ10" s="258"/>
      <c r="BA10" s="267" t="str">
        <f>IFERROR($V$4+3&amp;"/"&amp;RIGHT($V$4,2)+4&amp;" LATO","")</f>
        <v>2026/27 LATO</v>
      </c>
      <c r="BB10" s="268"/>
      <c r="BC10" s="268"/>
      <c r="BD10" s="299"/>
    </row>
    <row r="11" spans="1:56" ht="20.100000000000001" customHeight="1" thickBot="1">
      <c r="A11" s="279"/>
      <c r="B11" s="282"/>
      <c r="C11" s="285"/>
      <c r="D11" s="288"/>
      <c r="E11" s="293"/>
      <c r="F11" s="295"/>
      <c r="G11" s="295"/>
      <c r="H11" s="297"/>
      <c r="I11" s="131"/>
      <c r="J11" s="47"/>
      <c r="K11" s="48" t="s">
        <v>12</v>
      </c>
      <c r="L11" s="48" t="s">
        <v>13</v>
      </c>
      <c r="M11" s="48" t="s">
        <v>14</v>
      </c>
      <c r="N11" s="52" t="s">
        <v>15</v>
      </c>
      <c r="O11" s="132"/>
      <c r="P11" s="49"/>
      <c r="Q11" s="50" t="s">
        <v>12</v>
      </c>
      <c r="R11" s="50" t="s">
        <v>13</v>
      </c>
      <c r="S11" s="50" t="s">
        <v>14</v>
      </c>
      <c r="T11" s="133" t="s">
        <v>15</v>
      </c>
      <c r="U11" s="51"/>
      <c r="V11" s="49"/>
      <c r="W11" s="48" t="s">
        <v>12</v>
      </c>
      <c r="X11" s="48" t="s">
        <v>13</v>
      </c>
      <c r="Y11" s="48" t="s">
        <v>14</v>
      </c>
      <c r="Z11" s="52" t="s">
        <v>15</v>
      </c>
      <c r="AA11" s="132"/>
      <c r="AB11" s="49"/>
      <c r="AC11" s="50" t="s">
        <v>12</v>
      </c>
      <c r="AD11" s="50" t="s">
        <v>13</v>
      </c>
      <c r="AE11" s="50" t="s">
        <v>14</v>
      </c>
      <c r="AF11" s="133" t="s">
        <v>15</v>
      </c>
      <c r="AG11" s="51"/>
      <c r="AH11" s="49"/>
      <c r="AI11" s="48" t="s">
        <v>12</v>
      </c>
      <c r="AJ11" s="48" t="s">
        <v>13</v>
      </c>
      <c r="AK11" s="48" t="s">
        <v>14</v>
      </c>
      <c r="AL11" s="52" t="s">
        <v>15</v>
      </c>
      <c r="AM11" s="132"/>
      <c r="AN11" s="49"/>
      <c r="AO11" s="50" t="s">
        <v>12</v>
      </c>
      <c r="AP11" s="50" t="s">
        <v>13</v>
      </c>
      <c r="AQ11" s="50" t="s">
        <v>14</v>
      </c>
      <c r="AR11" s="133" t="s">
        <v>15</v>
      </c>
      <c r="AS11" s="51"/>
      <c r="AT11" s="49"/>
      <c r="AU11" s="48" t="s">
        <v>12</v>
      </c>
      <c r="AV11" s="48" t="s">
        <v>13</v>
      </c>
      <c r="AW11" s="48" t="s">
        <v>14</v>
      </c>
      <c r="AX11" s="52" t="s">
        <v>15</v>
      </c>
      <c r="AY11" s="132"/>
      <c r="AZ11" s="49"/>
      <c r="BA11" s="50" t="s">
        <v>12</v>
      </c>
      <c r="BB11" s="50" t="s">
        <v>13</v>
      </c>
      <c r="BC11" s="50" t="s">
        <v>14</v>
      </c>
      <c r="BD11" s="98" t="s">
        <v>15</v>
      </c>
    </row>
    <row r="12" spans="1:56" ht="40.049999999999997" customHeight="1" thickBot="1">
      <c r="A12" s="190" t="s">
        <v>84</v>
      </c>
      <c r="B12" s="19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53"/>
      <c r="P12" s="54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10"/>
      <c r="AZ12" s="10"/>
      <c r="BA12" s="10"/>
      <c r="BB12" s="10"/>
      <c r="BC12" s="10"/>
      <c r="BD12" s="11"/>
    </row>
    <row r="13" spans="1:56" s="64" customFormat="1" ht="25.05" customHeight="1">
      <c r="A13" s="216">
        <v>1</v>
      </c>
      <c r="B13" s="215" t="s">
        <v>16</v>
      </c>
      <c r="C13" s="201">
        <f>IF(J13="E",1,0)+IF(P13="E",1,0)+IF(V13="E",1,0)+IF(AB13="E",1,0)+IF(AH13="E",1,0)+IF(AN13="E",1,0)+IF(AT13="E",1,0)+IF(AZ13="E",1,0)</f>
        <v>0</v>
      </c>
      <c r="D13" s="202">
        <f>SUM(E13:H13)</f>
        <v>80</v>
      </c>
      <c r="E13" s="203">
        <f t="shared" ref="E13:H23" si="0">SUM(K13,Q13,W13,AC13,AI13,AO13,AU13,BA13)</f>
        <v>0</v>
      </c>
      <c r="F13" s="203">
        <f t="shared" si="0"/>
        <v>80</v>
      </c>
      <c r="G13" s="203">
        <f t="shared" si="0"/>
        <v>0</v>
      </c>
      <c r="H13" s="204">
        <f t="shared" si="0"/>
        <v>0</v>
      </c>
      <c r="I13" s="229"/>
      <c r="J13" s="206"/>
      <c r="K13" s="230"/>
      <c r="L13" s="231"/>
      <c r="M13" s="231"/>
      <c r="N13" s="232"/>
      <c r="O13" s="205"/>
      <c r="P13" s="206"/>
      <c r="Q13" s="207"/>
      <c r="R13" s="208"/>
      <c r="S13" s="208"/>
      <c r="T13" s="209"/>
      <c r="U13" s="229">
        <v>3</v>
      </c>
      <c r="V13" s="206"/>
      <c r="W13" s="230"/>
      <c r="X13" s="231">
        <v>20</v>
      </c>
      <c r="Y13" s="231"/>
      <c r="Z13" s="232"/>
      <c r="AA13" s="205">
        <v>3</v>
      </c>
      <c r="AB13" s="206"/>
      <c r="AC13" s="208"/>
      <c r="AD13" s="208">
        <v>20</v>
      </c>
      <c r="AE13" s="208"/>
      <c r="AF13" s="209"/>
      <c r="AG13" s="229">
        <v>3</v>
      </c>
      <c r="AH13" s="206"/>
      <c r="AI13" s="230"/>
      <c r="AJ13" s="231">
        <v>22</v>
      </c>
      <c r="AK13" s="231"/>
      <c r="AL13" s="232"/>
      <c r="AM13" s="205">
        <v>3</v>
      </c>
      <c r="AN13" s="206"/>
      <c r="AO13" s="208"/>
      <c r="AP13" s="208">
        <v>18</v>
      </c>
      <c r="AQ13" s="208"/>
      <c r="AR13" s="209"/>
      <c r="AS13" s="229"/>
      <c r="AT13" s="233"/>
      <c r="AU13" s="231"/>
      <c r="AV13" s="231"/>
      <c r="AW13" s="231"/>
      <c r="AX13" s="232"/>
      <c r="AY13" s="205"/>
      <c r="AZ13" s="206"/>
      <c r="BA13" s="208"/>
      <c r="BB13" s="208"/>
      <c r="BC13" s="208"/>
      <c r="BD13" s="210"/>
    </row>
    <row r="14" spans="1:56" s="64" customFormat="1" ht="25.05" customHeight="1">
      <c r="A14" s="224">
        <v>2</v>
      </c>
      <c r="B14" s="213" t="s">
        <v>140</v>
      </c>
      <c r="C14" s="201">
        <f>IF(J14="E",1,0)+IF(P14="E",1,0)+IF(V14="E",1,0)+IF(AB14="E",1,0)+IF(AH14="E",1,0)+IF(AN14="E",1,0)+IF(AT14="E",1,0)+IF(AZ14="E",1,0)</f>
        <v>0</v>
      </c>
      <c r="D14" s="202">
        <f>SUM(E14:H14)</f>
        <v>20</v>
      </c>
      <c r="E14" s="203">
        <f t="shared" si="0"/>
        <v>20</v>
      </c>
      <c r="F14" s="203">
        <f t="shared" si="0"/>
        <v>0</v>
      </c>
      <c r="G14" s="203">
        <f t="shared" si="0"/>
        <v>0</v>
      </c>
      <c r="H14" s="204">
        <f t="shared" si="0"/>
        <v>0</v>
      </c>
      <c r="I14" s="229"/>
      <c r="J14" s="206"/>
      <c r="K14" s="230"/>
      <c r="L14" s="231"/>
      <c r="M14" s="231"/>
      <c r="N14" s="232"/>
      <c r="O14" s="205">
        <v>3</v>
      </c>
      <c r="P14" s="206"/>
      <c r="Q14" s="207">
        <v>20</v>
      </c>
      <c r="R14" s="208"/>
      <c r="S14" s="208"/>
      <c r="T14" s="209"/>
      <c r="U14" s="229"/>
      <c r="V14" s="206"/>
      <c r="W14" s="230"/>
      <c r="X14" s="231"/>
      <c r="Y14" s="231"/>
      <c r="Z14" s="232"/>
      <c r="AA14" s="205"/>
      <c r="AB14" s="206"/>
      <c r="AC14" s="208"/>
      <c r="AD14" s="208"/>
      <c r="AE14" s="208"/>
      <c r="AF14" s="209"/>
      <c r="AG14" s="229"/>
      <c r="AH14" s="206"/>
      <c r="AI14" s="230"/>
      <c r="AJ14" s="231"/>
      <c r="AK14" s="231"/>
      <c r="AL14" s="232"/>
      <c r="AM14" s="205"/>
      <c r="AN14" s="206"/>
      <c r="AO14" s="208"/>
      <c r="AP14" s="208"/>
      <c r="AQ14" s="208"/>
      <c r="AR14" s="209"/>
      <c r="AS14" s="229"/>
      <c r="AT14" s="233"/>
      <c r="AU14" s="231"/>
      <c r="AV14" s="231"/>
      <c r="AW14" s="231"/>
      <c r="AX14" s="232"/>
      <c r="AY14" s="205"/>
      <c r="AZ14" s="206"/>
      <c r="BA14" s="208"/>
      <c r="BB14" s="208"/>
      <c r="BC14" s="208"/>
      <c r="BD14" s="210"/>
    </row>
    <row r="15" spans="1:56" s="64" customFormat="1" ht="25.05" customHeight="1">
      <c r="A15" s="222"/>
      <c r="B15" s="214" t="s">
        <v>141</v>
      </c>
      <c r="C15" s="201"/>
      <c r="D15" s="202"/>
      <c r="E15" s="203"/>
      <c r="F15" s="203"/>
      <c r="G15" s="203"/>
      <c r="H15" s="204"/>
      <c r="I15" s="229"/>
      <c r="J15" s="206"/>
      <c r="K15" s="230"/>
      <c r="L15" s="231"/>
      <c r="M15" s="231"/>
      <c r="N15" s="232"/>
      <c r="O15" s="205"/>
      <c r="P15" s="206"/>
      <c r="Q15" s="207"/>
      <c r="R15" s="208"/>
      <c r="S15" s="208"/>
      <c r="T15" s="209"/>
      <c r="U15" s="229"/>
      <c r="V15" s="206"/>
      <c r="W15" s="230">
        <v>0</v>
      </c>
      <c r="X15" s="231"/>
      <c r="Y15" s="231"/>
      <c r="Z15" s="232"/>
      <c r="AA15" s="205"/>
      <c r="AB15" s="206"/>
      <c r="AC15" s="208"/>
      <c r="AD15" s="208"/>
      <c r="AE15" s="208"/>
      <c r="AF15" s="209"/>
      <c r="AG15" s="229"/>
      <c r="AH15" s="206"/>
      <c r="AI15" s="230"/>
      <c r="AJ15" s="231"/>
      <c r="AK15" s="231"/>
      <c r="AL15" s="232"/>
      <c r="AM15" s="205"/>
      <c r="AN15" s="206"/>
      <c r="AO15" s="208"/>
      <c r="AP15" s="208"/>
      <c r="AQ15" s="208"/>
      <c r="AR15" s="209"/>
      <c r="AS15" s="229"/>
      <c r="AT15" s="233"/>
      <c r="AU15" s="231"/>
      <c r="AV15" s="231"/>
      <c r="AW15" s="231"/>
      <c r="AX15" s="232"/>
      <c r="AY15" s="205"/>
      <c r="AZ15" s="206"/>
      <c r="BA15" s="208"/>
      <c r="BB15" s="208"/>
      <c r="BC15" s="208"/>
      <c r="BD15" s="210"/>
    </row>
    <row r="16" spans="1:56" s="64" customFormat="1" ht="25.05" customHeight="1">
      <c r="A16" s="223"/>
      <c r="B16" s="200" t="s">
        <v>133</v>
      </c>
      <c r="C16" s="201"/>
      <c r="D16" s="202"/>
      <c r="E16" s="203"/>
      <c r="F16" s="203"/>
      <c r="G16" s="203"/>
      <c r="H16" s="204"/>
      <c r="I16" s="229"/>
      <c r="J16" s="206"/>
      <c r="K16" s="230"/>
      <c r="L16" s="231"/>
      <c r="M16" s="231"/>
      <c r="N16" s="232"/>
      <c r="O16" s="205"/>
      <c r="P16" s="206"/>
      <c r="Q16" s="207"/>
      <c r="R16" s="208"/>
      <c r="S16" s="208"/>
      <c r="T16" s="209"/>
      <c r="U16" s="229"/>
      <c r="V16" s="206"/>
      <c r="W16" s="230"/>
      <c r="X16" s="231"/>
      <c r="Y16" s="231"/>
      <c r="Z16" s="232"/>
      <c r="AA16" s="205"/>
      <c r="AB16" s="206"/>
      <c r="AC16" s="208"/>
      <c r="AD16" s="208"/>
      <c r="AE16" s="208"/>
      <c r="AF16" s="209"/>
      <c r="AG16" s="229"/>
      <c r="AH16" s="206"/>
      <c r="AI16" s="230"/>
      <c r="AJ16" s="231"/>
      <c r="AK16" s="231"/>
      <c r="AL16" s="232"/>
      <c r="AM16" s="205"/>
      <c r="AN16" s="206"/>
      <c r="AO16" s="208"/>
      <c r="AP16" s="208"/>
      <c r="AQ16" s="208"/>
      <c r="AR16" s="209"/>
      <c r="AS16" s="229"/>
      <c r="AT16" s="233"/>
      <c r="AU16" s="231"/>
      <c r="AV16" s="231"/>
      <c r="AW16" s="231"/>
      <c r="AX16" s="232"/>
      <c r="AY16" s="205"/>
      <c r="AZ16" s="206"/>
      <c r="BA16" s="208"/>
      <c r="BB16" s="208"/>
      <c r="BC16" s="208"/>
      <c r="BD16" s="210"/>
    </row>
    <row r="17" spans="1:57" s="64" customFormat="1" ht="25.05" customHeight="1">
      <c r="A17" s="224">
        <v>3</v>
      </c>
      <c r="B17" s="213" t="s">
        <v>142</v>
      </c>
      <c r="C17" s="201">
        <f t="shared" ref="C17:C23" si="1">IF(J17="E",1,0)+IF(P17="E",1,0)+IF(V17="E",1,0)+IF(AB17="E",1,0)+IF(AH17="E",1,0)+IF(AN17="E",1,0)+IF(AT17="E",1,0)+IF(AZ17="E",1,0)</f>
        <v>0</v>
      </c>
      <c r="D17" s="202">
        <f t="shared" ref="D17:D23" si="2">SUM(E17:H17)</f>
        <v>20</v>
      </c>
      <c r="E17" s="203">
        <f t="shared" si="0"/>
        <v>12</v>
      </c>
      <c r="F17" s="203">
        <f t="shared" si="0"/>
        <v>8</v>
      </c>
      <c r="G17" s="203">
        <f t="shared" si="0"/>
        <v>0</v>
      </c>
      <c r="H17" s="204">
        <f t="shared" si="0"/>
        <v>0</v>
      </c>
      <c r="I17" s="229"/>
      <c r="J17" s="206"/>
      <c r="K17" s="230"/>
      <c r="L17" s="231"/>
      <c r="M17" s="231"/>
      <c r="N17" s="232"/>
      <c r="O17" s="205"/>
      <c r="P17" s="206"/>
      <c r="Q17" s="207"/>
      <c r="R17" s="208"/>
      <c r="S17" s="208"/>
      <c r="T17" s="209"/>
      <c r="U17" s="229">
        <v>3</v>
      </c>
      <c r="V17" s="206"/>
      <c r="W17" s="230">
        <v>12</v>
      </c>
      <c r="X17" s="231">
        <v>8</v>
      </c>
      <c r="Y17" s="231"/>
      <c r="Z17" s="232"/>
      <c r="AA17" s="205"/>
      <c r="AB17" s="206"/>
      <c r="AC17" s="208"/>
      <c r="AD17" s="208"/>
      <c r="AE17" s="208"/>
      <c r="AF17" s="209"/>
      <c r="AG17" s="229"/>
      <c r="AH17" s="206"/>
      <c r="AI17" s="230"/>
      <c r="AJ17" s="231"/>
      <c r="AK17" s="231"/>
      <c r="AL17" s="232"/>
      <c r="AM17" s="205"/>
      <c r="AN17" s="206"/>
      <c r="AO17" s="208"/>
      <c r="AP17" s="208"/>
      <c r="AQ17" s="208"/>
      <c r="AR17" s="209"/>
      <c r="AS17" s="229"/>
      <c r="AT17" s="233"/>
      <c r="AU17" s="231"/>
      <c r="AV17" s="231"/>
      <c r="AW17" s="231"/>
      <c r="AX17" s="232"/>
      <c r="AY17" s="205"/>
      <c r="AZ17" s="206"/>
      <c r="BA17" s="208"/>
      <c r="BB17" s="208"/>
      <c r="BC17" s="208"/>
      <c r="BD17" s="210"/>
    </row>
    <row r="18" spans="1:57" s="64" customFormat="1" ht="25.05" customHeight="1">
      <c r="A18" s="222"/>
      <c r="B18" s="227" t="s">
        <v>143</v>
      </c>
      <c r="C18" s="201"/>
      <c r="D18" s="202"/>
      <c r="E18" s="203"/>
      <c r="F18" s="203"/>
      <c r="G18" s="203"/>
      <c r="H18" s="204"/>
      <c r="I18" s="229"/>
      <c r="J18" s="206"/>
      <c r="K18" s="230"/>
      <c r="L18" s="231"/>
      <c r="M18" s="231"/>
      <c r="N18" s="232"/>
      <c r="O18" s="205"/>
      <c r="P18" s="206"/>
      <c r="Q18" s="207"/>
      <c r="R18" s="208"/>
      <c r="S18" s="208"/>
      <c r="T18" s="209"/>
      <c r="U18" s="229"/>
      <c r="V18" s="206"/>
      <c r="W18" s="230"/>
      <c r="X18" s="231"/>
      <c r="Y18" s="231"/>
      <c r="Z18" s="232"/>
      <c r="AA18" s="205"/>
      <c r="AB18" s="206"/>
      <c r="AC18" s="208"/>
      <c r="AD18" s="208"/>
      <c r="AE18" s="208"/>
      <c r="AF18" s="209"/>
      <c r="AG18" s="229"/>
      <c r="AH18" s="206"/>
      <c r="AI18" s="230"/>
      <c r="AJ18" s="231"/>
      <c r="AK18" s="231"/>
      <c r="AL18" s="232"/>
      <c r="AM18" s="205"/>
      <c r="AN18" s="206"/>
      <c r="AO18" s="208"/>
      <c r="AP18" s="208"/>
      <c r="AQ18" s="208"/>
      <c r="AR18" s="209"/>
      <c r="AS18" s="229"/>
      <c r="AT18" s="233"/>
      <c r="AU18" s="231"/>
      <c r="AV18" s="231"/>
      <c r="AW18" s="231"/>
      <c r="AX18" s="232"/>
      <c r="AY18" s="205"/>
      <c r="AZ18" s="206"/>
      <c r="BA18" s="208"/>
      <c r="BB18" s="208"/>
      <c r="BC18" s="208"/>
      <c r="BD18" s="210"/>
    </row>
    <row r="19" spans="1:57" s="64" customFormat="1" ht="25.05" customHeight="1">
      <c r="A19" s="222"/>
      <c r="B19" s="227" t="s">
        <v>134</v>
      </c>
      <c r="C19" s="201"/>
      <c r="D19" s="202"/>
      <c r="E19" s="203"/>
      <c r="F19" s="203"/>
      <c r="G19" s="203"/>
      <c r="H19" s="204"/>
      <c r="I19" s="229"/>
      <c r="J19" s="206"/>
      <c r="K19" s="230"/>
      <c r="L19" s="231"/>
      <c r="M19" s="231"/>
      <c r="N19" s="232"/>
      <c r="O19" s="205"/>
      <c r="P19" s="206"/>
      <c r="Q19" s="207"/>
      <c r="R19" s="208"/>
      <c r="S19" s="208"/>
      <c r="T19" s="209"/>
      <c r="U19" s="229"/>
      <c r="V19" s="206"/>
      <c r="W19" s="230"/>
      <c r="X19" s="231"/>
      <c r="Y19" s="231"/>
      <c r="Z19" s="232"/>
      <c r="AA19" s="205"/>
      <c r="AB19" s="206"/>
      <c r="AC19" s="208"/>
      <c r="AD19" s="208"/>
      <c r="AE19" s="208"/>
      <c r="AF19" s="209"/>
      <c r="AG19" s="229"/>
      <c r="AH19" s="206"/>
      <c r="AI19" s="230"/>
      <c r="AJ19" s="231"/>
      <c r="AK19" s="231"/>
      <c r="AL19" s="232"/>
      <c r="AM19" s="205"/>
      <c r="AN19" s="206"/>
      <c r="AO19" s="208"/>
      <c r="AP19" s="208"/>
      <c r="AQ19" s="208"/>
      <c r="AR19" s="209"/>
      <c r="AS19" s="229"/>
      <c r="AT19" s="233"/>
      <c r="AU19" s="231"/>
      <c r="AV19" s="231"/>
      <c r="AW19" s="231"/>
      <c r="AX19" s="232"/>
      <c r="AY19" s="205"/>
      <c r="AZ19" s="206"/>
      <c r="BA19" s="208"/>
      <c r="BB19" s="208"/>
      <c r="BC19" s="208"/>
      <c r="BD19" s="210"/>
    </row>
    <row r="20" spans="1:57" s="64" customFormat="1" ht="25.05" customHeight="1">
      <c r="A20" s="223"/>
      <c r="B20" s="198" t="s">
        <v>135</v>
      </c>
      <c r="C20" s="201"/>
      <c r="D20" s="202"/>
      <c r="E20" s="203"/>
      <c r="F20" s="203"/>
      <c r="G20" s="203"/>
      <c r="H20" s="204"/>
      <c r="I20" s="229"/>
      <c r="J20" s="206"/>
      <c r="K20" s="230"/>
      <c r="L20" s="231"/>
      <c r="M20" s="231"/>
      <c r="N20" s="232"/>
      <c r="O20" s="205"/>
      <c r="P20" s="206"/>
      <c r="Q20" s="207"/>
      <c r="R20" s="208"/>
      <c r="S20" s="208"/>
      <c r="T20" s="209"/>
      <c r="U20" s="229"/>
      <c r="V20" s="206"/>
      <c r="W20" s="230"/>
      <c r="X20" s="231"/>
      <c r="Y20" s="231"/>
      <c r="Z20" s="232"/>
      <c r="AA20" s="205"/>
      <c r="AB20" s="206"/>
      <c r="AC20" s="208"/>
      <c r="AD20" s="208"/>
      <c r="AE20" s="208"/>
      <c r="AF20" s="209"/>
      <c r="AG20" s="229"/>
      <c r="AH20" s="206"/>
      <c r="AI20" s="230"/>
      <c r="AJ20" s="231"/>
      <c r="AK20" s="231"/>
      <c r="AL20" s="232"/>
      <c r="AM20" s="205"/>
      <c r="AN20" s="206"/>
      <c r="AO20" s="208"/>
      <c r="AP20" s="208"/>
      <c r="AQ20" s="208"/>
      <c r="AR20" s="209"/>
      <c r="AS20" s="229"/>
      <c r="AT20" s="233"/>
      <c r="AU20" s="231"/>
      <c r="AV20" s="231"/>
      <c r="AW20" s="231"/>
      <c r="AX20" s="232"/>
      <c r="AY20" s="205"/>
      <c r="AZ20" s="206"/>
      <c r="BA20" s="208"/>
      <c r="BB20" s="208"/>
      <c r="BC20" s="208"/>
      <c r="BD20" s="210"/>
    </row>
    <row r="21" spans="1:57" s="64" customFormat="1" ht="25.05" customHeight="1">
      <c r="A21" s="217">
        <v>4</v>
      </c>
      <c r="B21" s="234" t="s">
        <v>27</v>
      </c>
      <c r="C21" s="201">
        <f>IF(J21="E",1,0)+IF(P21="E",1,0)+IF(V21="E",1,0)+IF(AB21="E",1,0)+IF(AH21="E",1,0)+IF(AN21="E",1,0)+IF(AT21="E",1,0)+IF(AZ21="E",1,0)</f>
        <v>0</v>
      </c>
      <c r="D21" s="202">
        <f>SUM(E21:H21)</f>
        <v>24</v>
      </c>
      <c r="E21" s="203">
        <f t="shared" ref="E21:H22" si="3">SUM(K21,Q21,W21,AC21,AI21,AO21,AU21,BA21)</f>
        <v>12</v>
      </c>
      <c r="F21" s="203">
        <f t="shared" si="3"/>
        <v>0</v>
      </c>
      <c r="G21" s="203">
        <f t="shared" si="3"/>
        <v>12</v>
      </c>
      <c r="H21" s="204">
        <f t="shared" si="3"/>
        <v>0</v>
      </c>
      <c r="I21" s="229">
        <v>3</v>
      </c>
      <c r="J21" s="206"/>
      <c r="K21" s="230">
        <v>12</v>
      </c>
      <c r="L21" s="231"/>
      <c r="M21" s="231">
        <v>12</v>
      </c>
      <c r="N21" s="232"/>
      <c r="O21" s="205"/>
      <c r="P21" s="206"/>
      <c r="Q21" s="207"/>
      <c r="R21" s="208"/>
      <c r="S21" s="208"/>
      <c r="T21" s="209"/>
      <c r="U21" s="229"/>
      <c r="V21" s="206"/>
      <c r="W21" s="230"/>
      <c r="X21" s="231"/>
      <c r="Y21" s="231"/>
      <c r="Z21" s="232"/>
      <c r="AA21" s="205"/>
      <c r="AB21" s="206"/>
      <c r="AC21" s="208"/>
      <c r="AD21" s="208"/>
      <c r="AE21" s="208"/>
      <c r="AF21" s="209"/>
      <c r="AG21" s="229"/>
      <c r="AH21" s="206"/>
      <c r="AI21" s="230"/>
      <c r="AJ21" s="231"/>
      <c r="AK21" s="231"/>
      <c r="AL21" s="232"/>
      <c r="AM21" s="205"/>
      <c r="AN21" s="206"/>
      <c r="AO21" s="208"/>
      <c r="AP21" s="208"/>
      <c r="AQ21" s="208"/>
      <c r="AR21" s="209"/>
      <c r="AS21" s="229"/>
      <c r="AT21" s="233"/>
      <c r="AU21" s="231"/>
      <c r="AV21" s="231"/>
      <c r="AW21" s="231"/>
      <c r="AX21" s="232"/>
      <c r="AY21" s="205"/>
      <c r="AZ21" s="206"/>
      <c r="BA21" s="208"/>
      <c r="BB21" s="208"/>
      <c r="BC21" s="208"/>
      <c r="BD21" s="210"/>
    </row>
    <row r="22" spans="1:57" s="64" customFormat="1" ht="25.05" customHeight="1">
      <c r="A22" s="217">
        <v>5</v>
      </c>
      <c r="B22" s="199" t="s">
        <v>26</v>
      </c>
      <c r="C22" s="201">
        <f>IF(J22="E",1,0)+IF(P22="E",1,0)+IF(V22="E",1,0)+IF(AB22="E",1,0)+IF(AH22="E",1,0)+IF(AN22="E",1,0)+IF(AT22="E",1,0)+IF(AZ22="E",1,0)</f>
        <v>0</v>
      </c>
      <c r="D22" s="202">
        <f>SUM(E22:H22)</f>
        <v>4</v>
      </c>
      <c r="E22" s="203">
        <f t="shared" si="3"/>
        <v>4</v>
      </c>
      <c r="F22" s="203">
        <f t="shared" si="3"/>
        <v>0</v>
      </c>
      <c r="G22" s="203">
        <f t="shared" si="3"/>
        <v>0</v>
      </c>
      <c r="H22" s="204">
        <f t="shared" si="3"/>
        <v>0</v>
      </c>
      <c r="I22" s="229" t="s">
        <v>88</v>
      </c>
      <c r="J22" s="206"/>
      <c r="K22" s="230">
        <v>4</v>
      </c>
      <c r="L22" s="231"/>
      <c r="M22" s="231"/>
      <c r="N22" s="232"/>
      <c r="O22" s="205"/>
      <c r="P22" s="206"/>
      <c r="Q22" s="207"/>
      <c r="R22" s="208"/>
      <c r="S22" s="208"/>
      <c r="T22" s="209"/>
      <c r="U22" s="229"/>
      <c r="V22" s="206"/>
      <c r="W22" s="230"/>
      <c r="X22" s="231"/>
      <c r="Y22" s="231"/>
      <c r="Z22" s="232"/>
      <c r="AA22" s="205"/>
      <c r="AB22" s="206"/>
      <c r="AC22" s="208"/>
      <c r="AD22" s="208"/>
      <c r="AE22" s="208"/>
      <c r="AF22" s="209"/>
      <c r="AG22" s="229"/>
      <c r="AH22" s="206"/>
      <c r="AI22" s="230"/>
      <c r="AJ22" s="231"/>
      <c r="AK22" s="231"/>
      <c r="AL22" s="232"/>
      <c r="AM22" s="205"/>
      <c r="AN22" s="206"/>
      <c r="AO22" s="208"/>
      <c r="AP22" s="208"/>
      <c r="AQ22" s="208"/>
      <c r="AR22" s="209"/>
      <c r="AS22" s="229"/>
      <c r="AT22" s="233"/>
      <c r="AU22" s="231"/>
      <c r="AV22" s="231"/>
      <c r="AW22" s="231"/>
      <c r="AX22" s="232"/>
      <c r="AY22" s="205"/>
      <c r="AZ22" s="206"/>
      <c r="BA22" s="208"/>
      <c r="BB22" s="208"/>
      <c r="BC22" s="208"/>
      <c r="BD22" s="210"/>
    </row>
    <row r="23" spans="1:57" s="64" customFormat="1" ht="25.05" customHeight="1">
      <c r="A23" s="217">
        <v>6</v>
      </c>
      <c r="B23" s="199" t="s">
        <v>25</v>
      </c>
      <c r="C23" s="201">
        <f t="shared" si="1"/>
        <v>0</v>
      </c>
      <c r="D23" s="202">
        <f t="shared" si="2"/>
        <v>12</v>
      </c>
      <c r="E23" s="203">
        <f t="shared" si="0"/>
        <v>12</v>
      </c>
      <c r="F23" s="203">
        <f t="shared" si="0"/>
        <v>0</v>
      </c>
      <c r="G23" s="203">
        <f t="shared" si="0"/>
        <v>0</v>
      </c>
      <c r="H23" s="204">
        <f t="shared" si="0"/>
        <v>0</v>
      </c>
      <c r="I23" s="229"/>
      <c r="J23" s="206"/>
      <c r="K23" s="230"/>
      <c r="L23" s="231"/>
      <c r="M23" s="231"/>
      <c r="N23" s="232"/>
      <c r="O23" s="205"/>
      <c r="P23" s="206"/>
      <c r="Q23" s="207"/>
      <c r="R23" s="208"/>
      <c r="S23" s="208"/>
      <c r="T23" s="209"/>
      <c r="U23" s="229"/>
      <c r="V23" s="206"/>
      <c r="W23" s="230"/>
      <c r="X23" s="231"/>
      <c r="Y23" s="231"/>
      <c r="Z23" s="232"/>
      <c r="AA23" s="205"/>
      <c r="AB23" s="206"/>
      <c r="AC23" s="208"/>
      <c r="AD23" s="208"/>
      <c r="AE23" s="208"/>
      <c r="AF23" s="209"/>
      <c r="AG23" s="229"/>
      <c r="AH23" s="206"/>
      <c r="AI23" s="230"/>
      <c r="AJ23" s="231"/>
      <c r="AK23" s="231"/>
      <c r="AL23" s="232"/>
      <c r="AM23" s="205">
        <v>1</v>
      </c>
      <c r="AN23" s="206"/>
      <c r="AO23" s="208">
        <v>12</v>
      </c>
      <c r="AP23" s="208"/>
      <c r="AQ23" s="208"/>
      <c r="AR23" s="209"/>
      <c r="AS23" s="229"/>
      <c r="AT23" s="233"/>
      <c r="AU23" s="231"/>
      <c r="AV23" s="231"/>
      <c r="AW23" s="231"/>
      <c r="AX23" s="232"/>
      <c r="AY23" s="205"/>
      <c r="AZ23" s="206"/>
      <c r="BA23" s="208"/>
      <c r="BB23" s="208"/>
      <c r="BC23" s="208"/>
      <c r="BD23" s="210"/>
    </row>
    <row r="24" spans="1:57" s="65" customFormat="1" ht="20.100000000000001" customHeight="1" thickBot="1">
      <c r="A24" s="218"/>
      <c r="B24" s="193" t="s">
        <v>72</v>
      </c>
      <c r="C24" s="149">
        <f t="shared" ref="C24:I24" si="4">SUM(C13:C23)</f>
        <v>0</v>
      </c>
      <c r="D24" s="150">
        <f t="shared" si="4"/>
        <v>160</v>
      </c>
      <c r="E24" s="151">
        <f t="shared" si="4"/>
        <v>60</v>
      </c>
      <c r="F24" s="151">
        <f t="shared" si="4"/>
        <v>88</v>
      </c>
      <c r="G24" s="151">
        <f t="shared" si="4"/>
        <v>12</v>
      </c>
      <c r="H24" s="152">
        <f t="shared" si="4"/>
        <v>0</v>
      </c>
      <c r="I24" s="153">
        <f t="shared" si="4"/>
        <v>3</v>
      </c>
      <c r="J24" s="127">
        <f>COUNTA(J13:J23)</f>
        <v>0</v>
      </c>
      <c r="K24" s="154">
        <f>SUM(K13:K23)</f>
        <v>16</v>
      </c>
      <c r="L24" s="154">
        <f t="shared" ref="L24:O24" si="5">SUM(L13:L23)</f>
        <v>0</v>
      </c>
      <c r="M24" s="154">
        <f t="shared" si="5"/>
        <v>12</v>
      </c>
      <c r="N24" s="155">
        <f t="shared" si="5"/>
        <v>0</v>
      </c>
      <c r="O24" s="139">
        <f t="shared" si="5"/>
        <v>3</v>
      </c>
      <c r="P24" s="127">
        <f t="shared" ref="P24" si="6">COUNTA(P13:P23)</f>
        <v>0</v>
      </c>
      <c r="Q24" s="156">
        <f t="shared" ref="Q24" si="7">SUM(Q13:Q23)</f>
        <v>20</v>
      </c>
      <c r="R24" s="128">
        <f t="shared" ref="R24" si="8">SUM(R13:R23)</f>
        <v>0</v>
      </c>
      <c r="S24" s="128">
        <f t="shared" ref="S24" si="9">SUM(S13:S23)</f>
        <v>0</v>
      </c>
      <c r="T24" s="157">
        <f t="shared" ref="T24:U24" si="10">SUM(T13:T23)</f>
        <v>0</v>
      </c>
      <c r="U24" s="153">
        <f t="shared" si="10"/>
        <v>6</v>
      </c>
      <c r="V24" s="127">
        <f t="shared" ref="V24" si="11">COUNTA(V13:V23)</f>
        <v>0</v>
      </c>
      <c r="W24" s="158">
        <f t="shared" ref="W24" si="12">SUM(W13:W23)</f>
        <v>12</v>
      </c>
      <c r="X24" s="154">
        <f t="shared" ref="X24" si="13">SUM(X13:X23)</f>
        <v>28</v>
      </c>
      <c r="Y24" s="154">
        <f t="shared" ref="Y24" si="14">SUM(Y13:Y23)</f>
        <v>0</v>
      </c>
      <c r="Z24" s="155">
        <f t="shared" ref="Z24:AA24" si="15">SUM(Z13:Z23)</f>
        <v>0</v>
      </c>
      <c r="AA24" s="139">
        <f t="shared" si="15"/>
        <v>3</v>
      </c>
      <c r="AB24" s="127">
        <f t="shared" ref="AB24" si="16">COUNTA(AB13:AB23)</f>
        <v>0</v>
      </c>
      <c r="AC24" s="128">
        <f t="shared" ref="AC24" si="17">SUM(AC13:AC23)</f>
        <v>0</v>
      </c>
      <c r="AD24" s="128">
        <f t="shared" ref="AD24" si="18">SUM(AD13:AD23)</f>
        <v>20</v>
      </c>
      <c r="AE24" s="128">
        <f t="shared" ref="AE24" si="19">SUM(AE13:AE23)</f>
        <v>0</v>
      </c>
      <c r="AF24" s="157">
        <f t="shared" ref="AF24:AG24" si="20">SUM(AF13:AF23)</f>
        <v>0</v>
      </c>
      <c r="AG24" s="153">
        <f t="shared" si="20"/>
        <v>3</v>
      </c>
      <c r="AH24" s="127">
        <f t="shared" ref="AH24" si="21">COUNTA(AH13:AH23)</f>
        <v>0</v>
      </c>
      <c r="AI24" s="158">
        <f t="shared" ref="AI24" si="22">SUM(AI13:AI23)</f>
        <v>0</v>
      </c>
      <c r="AJ24" s="154">
        <f t="shared" ref="AJ24" si="23">SUM(AJ13:AJ23)</f>
        <v>22</v>
      </c>
      <c r="AK24" s="154">
        <f t="shared" ref="AK24" si="24">SUM(AK13:AK23)</f>
        <v>0</v>
      </c>
      <c r="AL24" s="155">
        <f t="shared" ref="AL24:AM24" si="25">SUM(AL13:AL23)</f>
        <v>0</v>
      </c>
      <c r="AM24" s="139">
        <f t="shared" si="25"/>
        <v>4</v>
      </c>
      <c r="AN24" s="127">
        <f t="shared" ref="AN24" si="26">COUNTA(AN13:AN23)</f>
        <v>0</v>
      </c>
      <c r="AO24" s="128">
        <f t="shared" ref="AO24" si="27">SUM(AO13:AO23)</f>
        <v>12</v>
      </c>
      <c r="AP24" s="128">
        <f t="shared" ref="AP24" si="28">SUM(AP13:AP23)</f>
        <v>18</v>
      </c>
      <c r="AQ24" s="128">
        <f t="shared" ref="AQ24" si="29">SUM(AQ13:AQ23)</f>
        <v>0</v>
      </c>
      <c r="AR24" s="157">
        <f t="shared" ref="AR24:AS24" si="30">SUM(AR13:AR23)</f>
        <v>0</v>
      </c>
      <c r="AS24" s="153">
        <f t="shared" si="30"/>
        <v>0</v>
      </c>
      <c r="AT24" s="159">
        <f t="shared" ref="AT24" si="31">COUNTA(AT13:AT23)</f>
        <v>0</v>
      </c>
      <c r="AU24" s="154">
        <f t="shared" ref="AU24" si="32">SUM(AU13:AU23)</f>
        <v>0</v>
      </c>
      <c r="AV24" s="154">
        <f t="shared" ref="AV24" si="33">SUM(AV13:AV23)</f>
        <v>0</v>
      </c>
      <c r="AW24" s="154">
        <f t="shared" ref="AW24" si="34">SUM(AW13:AW23)</f>
        <v>0</v>
      </c>
      <c r="AX24" s="155">
        <f t="shared" ref="AX24:AY24" si="35">SUM(AX13:AX23)</f>
        <v>0</v>
      </c>
      <c r="AY24" s="139">
        <f t="shared" si="35"/>
        <v>0</v>
      </c>
      <c r="AZ24" s="127">
        <f t="shared" ref="AZ24" si="36">COUNTA(AZ13:AZ23)</f>
        <v>0</v>
      </c>
      <c r="BA24" s="128">
        <f t="shared" ref="BA24" si="37">SUM(BA13:BA23)</f>
        <v>0</v>
      </c>
      <c r="BB24" s="128">
        <f t="shared" ref="BB24" si="38">SUM(BB13:BB23)</f>
        <v>0</v>
      </c>
      <c r="BC24" s="128">
        <f t="shared" ref="BC24" si="39">SUM(BC13:BC23)</f>
        <v>0</v>
      </c>
      <c r="BD24" s="129">
        <f t="shared" ref="BD24" si="40">SUM(BD13:BD23)</f>
        <v>0</v>
      </c>
      <c r="BE24" s="64"/>
    </row>
    <row r="25" spans="1:57" ht="40.049999999999997" customHeight="1">
      <c r="A25" s="219" t="s">
        <v>85</v>
      </c>
      <c r="B25" s="1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53"/>
      <c r="P25" s="54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10"/>
      <c r="AZ25" s="10"/>
      <c r="BA25" s="10"/>
      <c r="BB25" s="10"/>
      <c r="BC25" s="10"/>
      <c r="BD25" s="11"/>
      <c r="BE25" s="64"/>
    </row>
    <row r="26" spans="1:57" s="64" customFormat="1" ht="25.05" customHeight="1">
      <c r="A26" s="217">
        <v>7</v>
      </c>
      <c r="B26" s="211" t="s">
        <v>17</v>
      </c>
      <c r="C26" s="201">
        <f>IF(J26="E",1,0)+IF(P26="E",1,0)+IF(V26="E",1,0)+IF(AB26="E",1,0)+IF(AH26="E",1,0)+IF(AN26="E",1,0)+IF(AT26="E",1,0)+IF(AZ26="E",1,0)</f>
        <v>2</v>
      </c>
      <c r="D26" s="202">
        <f t="shared" ref="D26:D34" si="41">SUM(E26:H26)</f>
        <v>100</v>
      </c>
      <c r="E26" s="203">
        <f t="shared" ref="E26:H33" si="42">SUM(K26,Q26,W26,AC26,AI26,AO26,AU26,BA26)</f>
        <v>50</v>
      </c>
      <c r="F26" s="203">
        <f t="shared" si="42"/>
        <v>50</v>
      </c>
      <c r="G26" s="203">
        <f t="shared" si="42"/>
        <v>0</v>
      </c>
      <c r="H26" s="204">
        <f t="shared" si="42"/>
        <v>0</v>
      </c>
      <c r="I26" s="229">
        <v>7</v>
      </c>
      <c r="J26" s="206" t="s">
        <v>3</v>
      </c>
      <c r="K26" s="230">
        <v>26</v>
      </c>
      <c r="L26" s="231">
        <v>24</v>
      </c>
      <c r="M26" s="231"/>
      <c r="N26" s="232"/>
      <c r="O26" s="205">
        <v>7</v>
      </c>
      <c r="P26" s="206" t="s">
        <v>3</v>
      </c>
      <c r="Q26" s="207">
        <v>24</v>
      </c>
      <c r="R26" s="208">
        <v>26</v>
      </c>
      <c r="S26" s="208"/>
      <c r="T26" s="209"/>
      <c r="U26" s="229"/>
      <c r="V26" s="206"/>
      <c r="W26" s="230"/>
      <c r="X26" s="231"/>
      <c r="Y26" s="231"/>
      <c r="Z26" s="232"/>
      <c r="AA26" s="205"/>
      <c r="AB26" s="206"/>
      <c r="AC26" s="208"/>
      <c r="AD26" s="208"/>
      <c r="AE26" s="208"/>
      <c r="AF26" s="209"/>
      <c r="AG26" s="229"/>
      <c r="AH26" s="206"/>
      <c r="AI26" s="230"/>
      <c r="AJ26" s="231"/>
      <c r="AK26" s="231"/>
      <c r="AL26" s="232"/>
      <c r="AM26" s="205"/>
      <c r="AN26" s="206"/>
      <c r="AO26" s="208"/>
      <c r="AP26" s="208"/>
      <c r="AQ26" s="208"/>
      <c r="AR26" s="209"/>
      <c r="AS26" s="229"/>
      <c r="AT26" s="233"/>
      <c r="AU26" s="231"/>
      <c r="AV26" s="231"/>
      <c r="AW26" s="231"/>
      <c r="AX26" s="232"/>
      <c r="AY26" s="205"/>
      <c r="AZ26" s="206"/>
      <c r="BA26" s="208"/>
      <c r="BB26" s="208"/>
      <c r="BC26" s="208"/>
      <c r="BD26" s="210"/>
      <c r="BE26" s="65"/>
    </row>
    <row r="27" spans="1:57" s="64" customFormat="1" ht="25.05" customHeight="1">
      <c r="A27" s="217">
        <v>8</v>
      </c>
      <c r="B27" s="211" t="s">
        <v>39</v>
      </c>
      <c r="C27" s="201">
        <f>IF(J27="E",1,0)+IF(P27="E",1,0)+IF(V27="E",1,0)+IF(AB27="E",1,0)+IF(AH27="E",1,0)+IF(AN27="E",1,0)+IF(AT27="E",1,0)+IF(AZ27="E",1,0)</f>
        <v>1</v>
      </c>
      <c r="D27" s="202">
        <f t="shared" si="41"/>
        <v>45</v>
      </c>
      <c r="E27" s="203">
        <f t="shared" ref="E27:H30" si="43">SUM(K27,Q27,W27,AC27,AI27,AO27,AU27,BA27)</f>
        <v>25</v>
      </c>
      <c r="F27" s="203">
        <f t="shared" si="43"/>
        <v>20</v>
      </c>
      <c r="G27" s="203">
        <f t="shared" si="43"/>
        <v>0</v>
      </c>
      <c r="H27" s="204">
        <f t="shared" si="43"/>
        <v>0</v>
      </c>
      <c r="I27" s="229">
        <v>6</v>
      </c>
      <c r="J27" s="206" t="s">
        <v>3</v>
      </c>
      <c r="K27" s="230">
        <v>25</v>
      </c>
      <c r="L27" s="231">
        <v>20</v>
      </c>
      <c r="M27" s="231"/>
      <c r="N27" s="232"/>
      <c r="O27" s="205"/>
      <c r="P27" s="206"/>
      <c r="Q27" s="207"/>
      <c r="R27" s="208"/>
      <c r="S27" s="208"/>
      <c r="T27" s="209"/>
      <c r="U27" s="229"/>
      <c r="V27" s="206"/>
      <c r="W27" s="230"/>
      <c r="X27" s="231"/>
      <c r="Y27" s="231"/>
      <c r="Z27" s="232"/>
      <c r="AA27" s="205"/>
      <c r="AB27" s="206"/>
      <c r="AC27" s="208"/>
      <c r="AD27" s="208"/>
      <c r="AE27" s="208"/>
      <c r="AF27" s="209"/>
      <c r="AG27" s="229"/>
      <c r="AH27" s="206"/>
      <c r="AI27" s="230"/>
      <c r="AJ27" s="231"/>
      <c r="AK27" s="231"/>
      <c r="AL27" s="232"/>
      <c r="AM27" s="205"/>
      <c r="AN27" s="206"/>
      <c r="AO27" s="208"/>
      <c r="AP27" s="208"/>
      <c r="AQ27" s="208"/>
      <c r="AR27" s="209"/>
      <c r="AS27" s="229"/>
      <c r="AT27" s="233"/>
      <c r="AU27" s="231"/>
      <c r="AV27" s="231"/>
      <c r="AW27" s="231"/>
      <c r="AX27" s="232"/>
      <c r="AY27" s="205"/>
      <c r="AZ27" s="206"/>
      <c r="BA27" s="208"/>
      <c r="BB27" s="208"/>
      <c r="BC27" s="208"/>
      <c r="BD27" s="210"/>
      <c r="BE27" s="3"/>
    </row>
    <row r="28" spans="1:57" s="64" customFormat="1" ht="25.05" customHeight="1">
      <c r="A28" s="217">
        <v>9</v>
      </c>
      <c r="B28" s="211" t="s">
        <v>38</v>
      </c>
      <c r="C28" s="201">
        <f>IF(J28="E",1,0)+IF(P28="E",1,0)+IF(V28="E",1,0)+IF(AB28="E",1,0)+IF(AH28="E",1,0)+IF(AN28="E",1,0)+IF(AT28="E",1,0)+IF(AZ28="E",1,0)</f>
        <v>0</v>
      </c>
      <c r="D28" s="202">
        <f t="shared" si="41"/>
        <v>30</v>
      </c>
      <c r="E28" s="203">
        <f t="shared" si="43"/>
        <v>20</v>
      </c>
      <c r="F28" s="203">
        <f t="shared" si="43"/>
        <v>10</v>
      </c>
      <c r="G28" s="203">
        <f t="shared" si="43"/>
        <v>0</v>
      </c>
      <c r="H28" s="204">
        <f t="shared" si="43"/>
        <v>0</v>
      </c>
      <c r="I28" s="229">
        <v>4</v>
      </c>
      <c r="J28" s="206"/>
      <c r="K28" s="230">
        <v>20</v>
      </c>
      <c r="L28" s="231">
        <v>10</v>
      </c>
      <c r="M28" s="231"/>
      <c r="N28" s="232"/>
      <c r="O28" s="205"/>
      <c r="P28" s="206"/>
      <c r="Q28" s="207"/>
      <c r="R28" s="208"/>
      <c r="S28" s="208"/>
      <c r="T28" s="209"/>
      <c r="U28" s="229"/>
      <c r="V28" s="206"/>
      <c r="W28" s="230"/>
      <c r="X28" s="231"/>
      <c r="Y28" s="231"/>
      <c r="Z28" s="232"/>
      <c r="AA28" s="205"/>
      <c r="AB28" s="206"/>
      <c r="AC28" s="208"/>
      <c r="AD28" s="208"/>
      <c r="AE28" s="208"/>
      <c r="AF28" s="209"/>
      <c r="AG28" s="229"/>
      <c r="AH28" s="206"/>
      <c r="AI28" s="230"/>
      <c r="AJ28" s="231"/>
      <c r="AK28" s="231"/>
      <c r="AL28" s="232"/>
      <c r="AM28" s="205"/>
      <c r="AN28" s="206"/>
      <c r="AO28" s="208"/>
      <c r="AP28" s="208"/>
      <c r="AQ28" s="208"/>
      <c r="AR28" s="209"/>
      <c r="AS28" s="229"/>
      <c r="AT28" s="233"/>
      <c r="AU28" s="231"/>
      <c r="AV28" s="231"/>
      <c r="AW28" s="231"/>
      <c r="AX28" s="232"/>
      <c r="AY28" s="205"/>
      <c r="AZ28" s="206"/>
      <c r="BA28" s="208"/>
      <c r="BB28" s="208"/>
      <c r="BC28" s="208"/>
      <c r="BD28" s="210"/>
    </row>
    <row r="29" spans="1:57" s="64" customFormat="1" ht="25.05" customHeight="1">
      <c r="A29" s="217">
        <v>10</v>
      </c>
      <c r="B29" s="211" t="s">
        <v>40</v>
      </c>
      <c r="C29" s="201">
        <f>IF(J29="E",1,0)+IF(P29="E",1,0)+IF(V29="E",1,0)+IF(AB29="E",1,0)+IF(AH29="E",1,0)+IF(AN29="E",1,0)+IF(AT29="E",1,0)+IF(AZ29="E",1,0)</f>
        <v>1</v>
      </c>
      <c r="D29" s="202">
        <f t="shared" si="41"/>
        <v>30</v>
      </c>
      <c r="E29" s="203">
        <f t="shared" si="43"/>
        <v>20</v>
      </c>
      <c r="F29" s="203">
        <f t="shared" si="43"/>
        <v>10</v>
      </c>
      <c r="G29" s="203">
        <f t="shared" si="43"/>
        <v>0</v>
      </c>
      <c r="H29" s="204">
        <f t="shared" si="43"/>
        <v>0</v>
      </c>
      <c r="I29" s="229"/>
      <c r="J29" s="206"/>
      <c r="K29" s="230"/>
      <c r="L29" s="231"/>
      <c r="M29" s="231"/>
      <c r="N29" s="232"/>
      <c r="O29" s="205"/>
      <c r="P29" s="206"/>
      <c r="Q29" s="207"/>
      <c r="R29" s="208"/>
      <c r="S29" s="208"/>
      <c r="T29" s="209"/>
      <c r="U29" s="229">
        <v>4</v>
      </c>
      <c r="V29" s="206" t="s">
        <v>3</v>
      </c>
      <c r="W29" s="230">
        <v>20</v>
      </c>
      <c r="X29" s="231">
        <v>10</v>
      </c>
      <c r="Y29" s="231"/>
      <c r="Z29" s="232"/>
      <c r="AA29" s="205"/>
      <c r="AB29" s="206"/>
      <c r="AC29" s="208"/>
      <c r="AD29" s="208"/>
      <c r="AE29" s="208"/>
      <c r="AF29" s="209"/>
      <c r="AG29" s="229"/>
      <c r="AH29" s="206"/>
      <c r="AI29" s="230"/>
      <c r="AJ29" s="231"/>
      <c r="AK29" s="231"/>
      <c r="AL29" s="232"/>
      <c r="AM29" s="205"/>
      <c r="AN29" s="206"/>
      <c r="AO29" s="208"/>
      <c r="AP29" s="208"/>
      <c r="AQ29" s="208"/>
      <c r="AR29" s="209"/>
      <c r="AS29" s="229"/>
      <c r="AT29" s="233"/>
      <c r="AU29" s="231"/>
      <c r="AV29" s="231"/>
      <c r="AW29" s="231"/>
      <c r="AX29" s="232"/>
      <c r="AY29" s="205"/>
      <c r="AZ29" s="206"/>
      <c r="BA29" s="208"/>
      <c r="BB29" s="208"/>
      <c r="BC29" s="208"/>
      <c r="BD29" s="210"/>
    </row>
    <row r="30" spans="1:57" s="64" customFormat="1" ht="25.05" customHeight="1">
      <c r="A30" s="217">
        <v>11</v>
      </c>
      <c r="B30" s="211" t="s">
        <v>36</v>
      </c>
      <c r="C30" s="201">
        <f>IF(J30="E",1,0)+IF(P30="E",1,0)+IF(V30="E",1,0)+IF(AB30="E",1,0)+IF(AH30="E",1,0)+IF(AN30="E",1,0)+IF(AT30="E",1,0)+IF(AZ30="E",1,0)</f>
        <v>0</v>
      </c>
      <c r="D30" s="202">
        <f t="shared" si="41"/>
        <v>28</v>
      </c>
      <c r="E30" s="203">
        <f t="shared" si="43"/>
        <v>16</v>
      </c>
      <c r="F30" s="203">
        <f t="shared" si="43"/>
        <v>12</v>
      </c>
      <c r="G30" s="203">
        <f t="shared" si="43"/>
        <v>0</v>
      </c>
      <c r="H30" s="204">
        <f t="shared" si="43"/>
        <v>0</v>
      </c>
      <c r="I30" s="229"/>
      <c r="J30" s="206"/>
      <c r="K30" s="230"/>
      <c r="L30" s="231"/>
      <c r="M30" s="231"/>
      <c r="N30" s="232"/>
      <c r="O30" s="205"/>
      <c r="P30" s="206"/>
      <c r="Q30" s="207"/>
      <c r="R30" s="208"/>
      <c r="S30" s="208"/>
      <c r="T30" s="209"/>
      <c r="U30" s="229">
        <v>3</v>
      </c>
      <c r="V30" s="206"/>
      <c r="W30" s="230">
        <v>16</v>
      </c>
      <c r="X30" s="231">
        <v>12</v>
      </c>
      <c r="Y30" s="231"/>
      <c r="Z30" s="232"/>
      <c r="AA30" s="205"/>
      <c r="AB30" s="206"/>
      <c r="AC30" s="208"/>
      <c r="AD30" s="208"/>
      <c r="AE30" s="208"/>
      <c r="AF30" s="209"/>
      <c r="AG30" s="229"/>
      <c r="AH30" s="206"/>
      <c r="AI30" s="230"/>
      <c r="AJ30" s="231"/>
      <c r="AK30" s="231"/>
      <c r="AL30" s="232"/>
      <c r="AM30" s="205"/>
      <c r="AN30" s="206"/>
      <c r="AO30" s="208"/>
      <c r="AP30" s="208"/>
      <c r="AQ30" s="208"/>
      <c r="AR30" s="209"/>
      <c r="AS30" s="229"/>
      <c r="AT30" s="233"/>
      <c r="AU30" s="231"/>
      <c r="AV30" s="231"/>
      <c r="AW30" s="231"/>
      <c r="AX30" s="232"/>
      <c r="AY30" s="205"/>
      <c r="AZ30" s="206"/>
      <c r="BA30" s="208"/>
      <c r="BB30" s="208"/>
      <c r="BC30" s="208"/>
      <c r="BD30" s="210"/>
    </row>
    <row r="31" spans="1:57" s="64" customFormat="1" ht="25.05" customHeight="1">
      <c r="A31" s="217">
        <v>12</v>
      </c>
      <c r="B31" s="235" t="s">
        <v>131</v>
      </c>
      <c r="C31" s="201">
        <f t="shared" ref="C31:C36" si="44">IF(J31="E",1,0)+IF(P31="E",1,0)+IF(V31="E",1,0)+IF(AB31="E",1,0)+IF(AH31="E",1,0)+IF(AN31="E",1,0)+IF(AT31="E",1,0)+IF(AZ31="E",1,0)</f>
        <v>0</v>
      </c>
      <c r="D31" s="202">
        <f t="shared" si="41"/>
        <v>20</v>
      </c>
      <c r="E31" s="203">
        <f t="shared" si="42"/>
        <v>10</v>
      </c>
      <c r="F31" s="203">
        <f t="shared" si="42"/>
        <v>10</v>
      </c>
      <c r="G31" s="203">
        <f t="shared" si="42"/>
        <v>0</v>
      </c>
      <c r="H31" s="204">
        <f t="shared" si="42"/>
        <v>0</v>
      </c>
      <c r="I31" s="229"/>
      <c r="J31" s="206"/>
      <c r="K31" s="230"/>
      <c r="L31" s="231"/>
      <c r="M31" s="231"/>
      <c r="N31" s="232"/>
      <c r="O31" s="205"/>
      <c r="P31" s="206"/>
      <c r="Q31" s="207"/>
      <c r="R31" s="208"/>
      <c r="S31" s="208"/>
      <c r="T31" s="209"/>
      <c r="U31" s="229">
        <v>3</v>
      </c>
      <c r="V31" s="206"/>
      <c r="W31" s="230">
        <v>10</v>
      </c>
      <c r="X31" s="231">
        <v>10</v>
      </c>
      <c r="Y31" s="231"/>
      <c r="Z31" s="232"/>
      <c r="AA31" s="205"/>
      <c r="AB31" s="206"/>
      <c r="AC31" s="208"/>
      <c r="AD31" s="208"/>
      <c r="AE31" s="208"/>
      <c r="AF31" s="209"/>
      <c r="AG31" s="229"/>
      <c r="AH31" s="206"/>
      <c r="AI31" s="230"/>
      <c r="AJ31" s="231"/>
      <c r="AK31" s="231"/>
      <c r="AL31" s="232"/>
      <c r="AM31" s="205"/>
      <c r="AN31" s="206"/>
      <c r="AO31" s="208"/>
      <c r="AP31" s="208"/>
      <c r="AQ31" s="208"/>
      <c r="AR31" s="209"/>
      <c r="AS31" s="229"/>
      <c r="AT31" s="233"/>
      <c r="AU31" s="231"/>
      <c r="AV31" s="231"/>
      <c r="AW31" s="231"/>
      <c r="AX31" s="232"/>
      <c r="AY31" s="205"/>
      <c r="AZ31" s="206"/>
      <c r="BA31" s="208"/>
      <c r="BB31" s="208"/>
      <c r="BC31" s="208"/>
      <c r="BD31" s="210"/>
    </row>
    <row r="32" spans="1:57" s="64" customFormat="1" ht="25.05" customHeight="1">
      <c r="A32" s="217">
        <v>13</v>
      </c>
      <c r="B32" s="211" t="s">
        <v>21</v>
      </c>
      <c r="C32" s="201">
        <f>IF(J32="E",1,0)+IF(P32="E",1,0)+IF(V32="E",1,0)+IF(AB32="E",1,0)+IF(AH32="E",1,0)+IF(AN32="E",1,0)+IF(AT32="E",1,0)+IF(AZ32="E",1,0)</f>
        <v>1</v>
      </c>
      <c r="D32" s="202">
        <f t="shared" si="41"/>
        <v>28</v>
      </c>
      <c r="E32" s="203">
        <f>SUM(K32,Q32,W32,AC32,AI32,AO32,AU32,BA32)</f>
        <v>16</v>
      </c>
      <c r="F32" s="203">
        <f>SUM(L32,R32,X32,AD32,AJ32,AP32,AV32,BB32)</f>
        <v>0</v>
      </c>
      <c r="G32" s="203">
        <f>SUM(M32,S32,Y32,AE32,AK32,AQ32,AW32,BC32)</f>
        <v>12</v>
      </c>
      <c r="H32" s="204">
        <f>SUM(N32,T32,Z32,AF32,AL32,AR32,AX32,BD32)</f>
        <v>0</v>
      </c>
      <c r="I32" s="229"/>
      <c r="J32" s="206"/>
      <c r="K32" s="230"/>
      <c r="L32" s="231"/>
      <c r="M32" s="231"/>
      <c r="N32" s="232"/>
      <c r="O32" s="205"/>
      <c r="P32" s="206"/>
      <c r="Q32" s="207"/>
      <c r="R32" s="208"/>
      <c r="S32" s="208"/>
      <c r="T32" s="209"/>
      <c r="U32" s="229"/>
      <c r="V32" s="206"/>
      <c r="W32" s="230"/>
      <c r="X32" s="231"/>
      <c r="Y32" s="231"/>
      <c r="Z32" s="232"/>
      <c r="AA32" s="205"/>
      <c r="AB32" s="206"/>
      <c r="AC32" s="208"/>
      <c r="AD32" s="208"/>
      <c r="AE32" s="208"/>
      <c r="AF32" s="209"/>
      <c r="AG32" s="229">
        <v>3</v>
      </c>
      <c r="AH32" s="206" t="s">
        <v>3</v>
      </c>
      <c r="AI32" s="230">
        <v>16</v>
      </c>
      <c r="AJ32" s="231"/>
      <c r="AK32" s="231">
        <v>12</v>
      </c>
      <c r="AL32" s="232"/>
      <c r="AM32" s="205"/>
      <c r="AN32" s="206"/>
      <c r="AO32" s="208"/>
      <c r="AP32" s="208"/>
      <c r="AQ32" s="208"/>
      <c r="AR32" s="209"/>
      <c r="AS32" s="229"/>
      <c r="AT32" s="233"/>
      <c r="AU32" s="231"/>
      <c r="AV32" s="231"/>
      <c r="AW32" s="231"/>
      <c r="AX32" s="232"/>
      <c r="AY32" s="205"/>
      <c r="AZ32" s="206"/>
      <c r="BA32" s="208"/>
      <c r="BB32" s="208"/>
      <c r="BC32" s="208"/>
      <c r="BD32" s="210"/>
    </row>
    <row r="33" spans="1:57" s="64" customFormat="1" ht="25.05" customHeight="1">
      <c r="A33" s="217">
        <v>14</v>
      </c>
      <c r="B33" s="211" t="s">
        <v>37</v>
      </c>
      <c r="C33" s="201">
        <f t="shared" si="44"/>
        <v>0</v>
      </c>
      <c r="D33" s="202">
        <f t="shared" si="41"/>
        <v>20</v>
      </c>
      <c r="E33" s="203">
        <f t="shared" si="42"/>
        <v>10</v>
      </c>
      <c r="F33" s="203">
        <f t="shared" si="42"/>
        <v>10</v>
      </c>
      <c r="G33" s="203">
        <f t="shared" si="42"/>
        <v>0</v>
      </c>
      <c r="H33" s="204">
        <f t="shared" si="42"/>
        <v>0</v>
      </c>
      <c r="I33" s="229"/>
      <c r="J33" s="206"/>
      <c r="K33" s="230"/>
      <c r="L33" s="231"/>
      <c r="M33" s="231"/>
      <c r="N33" s="232"/>
      <c r="O33" s="205"/>
      <c r="P33" s="206"/>
      <c r="Q33" s="207"/>
      <c r="R33" s="208"/>
      <c r="S33" s="208"/>
      <c r="T33" s="209"/>
      <c r="U33" s="229"/>
      <c r="V33" s="206"/>
      <c r="W33" s="230"/>
      <c r="X33" s="231"/>
      <c r="Y33" s="231"/>
      <c r="Z33" s="232"/>
      <c r="AA33" s="205"/>
      <c r="AB33" s="206"/>
      <c r="AC33" s="208"/>
      <c r="AD33" s="208"/>
      <c r="AE33" s="208"/>
      <c r="AF33" s="209"/>
      <c r="AG33" s="229">
        <v>3</v>
      </c>
      <c r="AH33" s="206"/>
      <c r="AI33" s="230">
        <v>10</v>
      </c>
      <c r="AJ33" s="231">
        <v>10</v>
      </c>
      <c r="AK33" s="231"/>
      <c r="AL33" s="232"/>
      <c r="AM33" s="205"/>
      <c r="AN33" s="206"/>
      <c r="AO33" s="208"/>
      <c r="AP33" s="208"/>
      <c r="AQ33" s="208"/>
      <c r="AR33" s="209"/>
      <c r="AS33" s="229"/>
      <c r="AT33" s="233"/>
      <c r="AU33" s="231"/>
      <c r="AV33" s="231"/>
      <c r="AW33" s="231"/>
      <c r="AX33" s="232"/>
      <c r="AY33" s="205"/>
      <c r="AZ33" s="206"/>
      <c r="BA33" s="208"/>
      <c r="BB33" s="208"/>
      <c r="BC33" s="208"/>
      <c r="BD33" s="210"/>
    </row>
    <row r="34" spans="1:57" s="64" customFormat="1" ht="25.05" customHeight="1">
      <c r="A34" s="217">
        <v>15</v>
      </c>
      <c r="B34" s="211" t="s">
        <v>66</v>
      </c>
      <c r="C34" s="201">
        <f>IF(J34="E",1,0)+IF(P34="E",1,0)+IF(V34="E",1,0)+IF(AB34="E",1,0)+IF(AH34="E",1,0)+IF(AN34="E",1,0)+IF(AT34="E",1,0)+IF(AZ34="E",1,0)</f>
        <v>1</v>
      </c>
      <c r="D34" s="202">
        <f t="shared" si="41"/>
        <v>40</v>
      </c>
      <c r="E34" s="203">
        <f>SUM(K34,Q34,W34,AC34,AI34,AO34,AU34,BA34)</f>
        <v>28</v>
      </c>
      <c r="F34" s="203">
        <f>SUM(L34,R34,X34,AD34,AJ34,AP34,AV34,BB34)</f>
        <v>12</v>
      </c>
      <c r="G34" s="203">
        <f>SUM(M34,S34,Y34,AE34,AK34,AQ34,AW34,BC34)</f>
        <v>0</v>
      </c>
      <c r="H34" s="204">
        <f>SUM(N34,T34,Z34,AF34,AL34,AR34,AX34,BD34)</f>
        <v>0</v>
      </c>
      <c r="I34" s="229"/>
      <c r="J34" s="206"/>
      <c r="K34" s="230"/>
      <c r="L34" s="231"/>
      <c r="M34" s="231"/>
      <c r="N34" s="232"/>
      <c r="O34" s="205"/>
      <c r="P34" s="206"/>
      <c r="Q34" s="207"/>
      <c r="R34" s="208"/>
      <c r="S34" s="208"/>
      <c r="T34" s="209"/>
      <c r="U34" s="229"/>
      <c r="V34" s="206"/>
      <c r="W34" s="230"/>
      <c r="X34" s="231"/>
      <c r="Y34" s="231"/>
      <c r="Z34" s="232"/>
      <c r="AA34" s="205"/>
      <c r="AB34" s="206"/>
      <c r="AC34" s="208"/>
      <c r="AD34" s="208"/>
      <c r="AE34" s="208"/>
      <c r="AF34" s="209"/>
      <c r="AG34" s="229"/>
      <c r="AH34" s="206"/>
      <c r="AI34" s="230"/>
      <c r="AJ34" s="231"/>
      <c r="AK34" s="231"/>
      <c r="AL34" s="232"/>
      <c r="AM34" s="205">
        <v>4</v>
      </c>
      <c r="AN34" s="206" t="s">
        <v>3</v>
      </c>
      <c r="AO34" s="208">
        <v>28</v>
      </c>
      <c r="AP34" s="208">
        <v>12</v>
      </c>
      <c r="AQ34" s="208"/>
      <c r="AR34" s="209"/>
      <c r="AS34" s="229"/>
      <c r="AT34" s="233"/>
      <c r="AU34" s="231"/>
      <c r="AV34" s="231"/>
      <c r="AW34" s="231"/>
      <c r="AX34" s="232"/>
      <c r="AY34" s="205"/>
      <c r="AZ34" s="206"/>
      <c r="BA34" s="208"/>
      <c r="BB34" s="208"/>
      <c r="BC34" s="208"/>
      <c r="BD34" s="210"/>
      <c r="BE34" s="65"/>
    </row>
    <row r="35" spans="1:57" s="64" customFormat="1" ht="25.05" customHeight="1">
      <c r="A35" s="217">
        <v>16</v>
      </c>
      <c r="B35" s="211" t="s">
        <v>41</v>
      </c>
      <c r="C35" s="201">
        <f t="shared" si="44"/>
        <v>1</v>
      </c>
      <c r="D35" s="202">
        <f t="shared" ref="D35:D36" si="45">SUM(E35:H35)</f>
        <v>30</v>
      </c>
      <c r="E35" s="203">
        <f t="shared" ref="E35:E36" si="46">SUM(K35,Q35,W35,AC35,AI35,AO35,AU35,BA35)</f>
        <v>15</v>
      </c>
      <c r="F35" s="203">
        <f t="shared" ref="F35:F36" si="47">SUM(L35,R35,X35,AD35,AJ35,AP35,AV35,BB35)</f>
        <v>15</v>
      </c>
      <c r="G35" s="203">
        <f t="shared" ref="G35:G36" si="48">SUM(M35,S35,Y35,AE35,AK35,AQ35,AW35,BC35)</f>
        <v>0</v>
      </c>
      <c r="H35" s="204">
        <f t="shared" ref="H35:H36" si="49">SUM(N35,T35,Z35,AF35,AL35,AR35,AX35,BD35)</f>
        <v>0</v>
      </c>
      <c r="I35" s="229"/>
      <c r="J35" s="206"/>
      <c r="K35" s="230"/>
      <c r="L35" s="231"/>
      <c r="M35" s="231"/>
      <c r="N35" s="232"/>
      <c r="O35" s="205"/>
      <c r="P35" s="206"/>
      <c r="Q35" s="207"/>
      <c r="R35" s="208"/>
      <c r="S35" s="208"/>
      <c r="T35" s="209"/>
      <c r="U35" s="229"/>
      <c r="V35" s="206"/>
      <c r="W35" s="230"/>
      <c r="X35" s="231"/>
      <c r="Y35" s="231"/>
      <c r="Z35" s="232"/>
      <c r="AA35" s="205"/>
      <c r="AB35" s="206"/>
      <c r="AC35" s="208"/>
      <c r="AD35" s="208"/>
      <c r="AE35" s="208"/>
      <c r="AF35" s="209"/>
      <c r="AG35" s="229"/>
      <c r="AH35" s="206"/>
      <c r="AI35" s="230"/>
      <c r="AJ35" s="231"/>
      <c r="AK35" s="231"/>
      <c r="AL35" s="232"/>
      <c r="AM35" s="205">
        <v>3</v>
      </c>
      <c r="AN35" s="206" t="s">
        <v>3</v>
      </c>
      <c r="AO35" s="208">
        <v>15</v>
      </c>
      <c r="AP35" s="208">
        <v>15</v>
      </c>
      <c r="AQ35" s="208"/>
      <c r="AR35" s="209"/>
      <c r="AS35" s="229"/>
      <c r="AT35" s="233"/>
      <c r="AU35" s="231"/>
      <c r="AV35" s="231"/>
      <c r="AW35" s="231"/>
      <c r="AX35" s="232"/>
      <c r="AY35" s="205"/>
      <c r="AZ35" s="206"/>
      <c r="BA35" s="208"/>
      <c r="BB35" s="208"/>
      <c r="BC35" s="208"/>
      <c r="BD35" s="210"/>
      <c r="BE35" s="3"/>
    </row>
    <row r="36" spans="1:57" s="64" customFormat="1" ht="25.05" customHeight="1">
      <c r="A36" s="217">
        <v>17</v>
      </c>
      <c r="B36" s="211" t="s">
        <v>42</v>
      </c>
      <c r="C36" s="201">
        <f t="shared" si="44"/>
        <v>1</v>
      </c>
      <c r="D36" s="202">
        <f t="shared" si="45"/>
        <v>30</v>
      </c>
      <c r="E36" s="203">
        <f t="shared" si="46"/>
        <v>20</v>
      </c>
      <c r="F36" s="203">
        <f t="shared" si="47"/>
        <v>10</v>
      </c>
      <c r="G36" s="203">
        <f t="shared" si="48"/>
        <v>0</v>
      </c>
      <c r="H36" s="204">
        <f t="shared" si="49"/>
        <v>0</v>
      </c>
      <c r="I36" s="229"/>
      <c r="J36" s="206"/>
      <c r="K36" s="230"/>
      <c r="L36" s="231"/>
      <c r="M36" s="231"/>
      <c r="N36" s="232"/>
      <c r="O36" s="205"/>
      <c r="P36" s="206"/>
      <c r="Q36" s="207"/>
      <c r="R36" s="208"/>
      <c r="S36" s="208"/>
      <c r="T36" s="209"/>
      <c r="U36" s="229"/>
      <c r="V36" s="206"/>
      <c r="W36" s="230"/>
      <c r="X36" s="231"/>
      <c r="Y36" s="231"/>
      <c r="Z36" s="232"/>
      <c r="AA36" s="205"/>
      <c r="AB36" s="206"/>
      <c r="AC36" s="208"/>
      <c r="AD36" s="208"/>
      <c r="AE36" s="208"/>
      <c r="AF36" s="209"/>
      <c r="AG36" s="229"/>
      <c r="AH36" s="206"/>
      <c r="AI36" s="230"/>
      <c r="AJ36" s="231"/>
      <c r="AK36" s="231"/>
      <c r="AL36" s="232"/>
      <c r="AM36" s="205">
        <v>3</v>
      </c>
      <c r="AN36" s="206" t="s">
        <v>3</v>
      </c>
      <c r="AO36" s="208">
        <v>20</v>
      </c>
      <c r="AP36" s="208">
        <v>10</v>
      </c>
      <c r="AQ36" s="208"/>
      <c r="AR36" s="209"/>
      <c r="AS36" s="229"/>
      <c r="AT36" s="233"/>
      <c r="AU36" s="231"/>
      <c r="AV36" s="231"/>
      <c r="AW36" s="231"/>
      <c r="AX36" s="232"/>
      <c r="AY36" s="205"/>
      <c r="AZ36" s="206"/>
      <c r="BA36" s="208"/>
      <c r="BB36" s="208"/>
      <c r="BC36" s="208"/>
      <c r="BD36" s="210"/>
    </row>
    <row r="37" spans="1:57" s="65" customFormat="1" ht="20.100000000000001" customHeight="1" thickBot="1">
      <c r="A37" s="220"/>
      <c r="B37" s="194" t="s">
        <v>73</v>
      </c>
      <c r="C37" s="160">
        <f t="shared" ref="C37:I37" si="50">SUM(C26:C36)</f>
        <v>8</v>
      </c>
      <c r="D37" s="161">
        <f t="shared" si="50"/>
        <v>401</v>
      </c>
      <c r="E37" s="162">
        <f t="shared" si="50"/>
        <v>230</v>
      </c>
      <c r="F37" s="162">
        <f t="shared" si="50"/>
        <v>159</v>
      </c>
      <c r="G37" s="162">
        <f t="shared" si="50"/>
        <v>12</v>
      </c>
      <c r="H37" s="163">
        <f t="shared" si="50"/>
        <v>0</v>
      </c>
      <c r="I37" s="164">
        <f t="shared" si="50"/>
        <v>17</v>
      </c>
      <c r="J37" s="165">
        <f>COUNTA(J26:J36)</f>
        <v>2</v>
      </c>
      <c r="K37" s="166">
        <f>SUM(K26:K36)</f>
        <v>71</v>
      </c>
      <c r="L37" s="167">
        <f t="shared" ref="L37:O37" si="51">SUM(L26:L36)</f>
        <v>54</v>
      </c>
      <c r="M37" s="167">
        <f t="shared" si="51"/>
        <v>0</v>
      </c>
      <c r="N37" s="168">
        <f t="shared" si="51"/>
        <v>0</v>
      </c>
      <c r="O37" s="169">
        <f t="shared" si="51"/>
        <v>7</v>
      </c>
      <c r="P37" s="165">
        <f t="shared" ref="P37" si="52">COUNTA(P26:P36)</f>
        <v>1</v>
      </c>
      <c r="Q37" s="170">
        <f t="shared" ref="Q37" si="53">SUM(Q26:Q36)</f>
        <v>24</v>
      </c>
      <c r="R37" s="171">
        <f t="shared" ref="R37" si="54">SUM(R26:R36)</f>
        <v>26</v>
      </c>
      <c r="S37" s="171">
        <f t="shared" ref="S37" si="55">SUM(S26:S36)</f>
        <v>0</v>
      </c>
      <c r="T37" s="172">
        <f t="shared" ref="T37:U37" si="56">SUM(T26:T36)</f>
        <v>0</v>
      </c>
      <c r="U37" s="164">
        <f t="shared" si="56"/>
        <v>10</v>
      </c>
      <c r="V37" s="165">
        <f t="shared" ref="V37" si="57">COUNTA(V26:V36)</f>
        <v>1</v>
      </c>
      <c r="W37" s="166">
        <f t="shared" ref="W37" si="58">SUM(W26:W36)</f>
        <v>46</v>
      </c>
      <c r="X37" s="167">
        <f t="shared" ref="X37" si="59">SUM(X26:X36)</f>
        <v>32</v>
      </c>
      <c r="Y37" s="167">
        <f t="shared" ref="Y37" si="60">SUM(Y26:Y36)</f>
        <v>0</v>
      </c>
      <c r="Z37" s="168">
        <f t="shared" ref="Z37:AA37" si="61">SUM(Z26:Z36)</f>
        <v>0</v>
      </c>
      <c r="AA37" s="169">
        <f t="shared" si="61"/>
        <v>0</v>
      </c>
      <c r="AB37" s="165">
        <f t="shared" ref="AB37" si="62">COUNTA(AB26:AB36)</f>
        <v>0</v>
      </c>
      <c r="AC37" s="171">
        <f t="shared" ref="AC37" si="63">SUM(AC26:AC36)</f>
        <v>0</v>
      </c>
      <c r="AD37" s="171">
        <f t="shared" ref="AD37" si="64">SUM(AD26:AD36)</f>
        <v>0</v>
      </c>
      <c r="AE37" s="171">
        <f t="shared" ref="AE37" si="65">SUM(AE26:AE36)</f>
        <v>0</v>
      </c>
      <c r="AF37" s="172">
        <f t="shared" ref="AF37:AG37" si="66">SUM(AF26:AF36)</f>
        <v>0</v>
      </c>
      <c r="AG37" s="164">
        <f t="shared" si="66"/>
        <v>6</v>
      </c>
      <c r="AH37" s="165">
        <f t="shared" ref="AH37" si="67">COUNTA(AH26:AH36)</f>
        <v>1</v>
      </c>
      <c r="AI37" s="166">
        <f t="shared" ref="AI37" si="68">SUM(AI26:AI36)</f>
        <v>26</v>
      </c>
      <c r="AJ37" s="167">
        <f t="shared" ref="AJ37" si="69">SUM(AJ26:AJ36)</f>
        <v>10</v>
      </c>
      <c r="AK37" s="167">
        <f t="shared" ref="AK37" si="70">SUM(AK26:AK36)</f>
        <v>12</v>
      </c>
      <c r="AL37" s="168">
        <f t="shared" ref="AL37:AM37" si="71">SUM(AL26:AL36)</f>
        <v>0</v>
      </c>
      <c r="AM37" s="169">
        <f t="shared" si="71"/>
        <v>10</v>
      </c>
      <c r="AN37" s="165">
        <f t="shared" ref="AN37" si="72">COUNTA(AN26:AN36)</f>
        <v>3</v>
      </c>
      <c r="AO37" s="171">
        <f t="shared" ref="AO37" si="73">SUM(AO26:AO36)</f>
        <v>63</v>
      </c>
      <c r="AP37" s="171">
        <f t="shared" ref="AP37" si="74">SUM(AP26:AP36)</f>
        <v>37</v>
      </c>
      <c r="AQ37" s="171">
        <f t="shared" ref="AQ37" si="75">SUM(AQ26:AQ36)</f>
        <v>0</v>
      </c>
      <c r="AR37" s="172">
        <f t="shared" ref="AR37:AS37" si="76">SUM(AR26:AR36)</f>
        <v>0</v>
      </c>
      <c r="AS37" s="164">
        <f t="shared" si="76"/>
        <v>0</v>
      </c>
      <c r="AT37" s="173">
        <f t="shared" ref="AT37" si="77">COUNTA(AT26:AT36)</f>
        <v>0</v>
      </c>
      <c r="AU37" s="167">
        <f t="shared" ref="AU37" si="78">SUM(AU26:AU36)</f>
        <v>0</v>
      </c>
      <c r="AV37" s="167">
        <f t="shared" ref="AV37" si="79">SUM(AV26:AV36)</f>
        <v>0</v>
      </c>
      <c r="AW37" s="167">
        <f t="shared" ref="AW37" si="80">SUM(AW26:AW36)</f>
        <v>0</v>
      </c>
      <c r="AX37" s="168">
        <f t="shared" ref="AX37:AY37" si="81">SUM(AX26:AX36)</f>
        <v>0</v>
      </c>
      <c r="AY37" s="174">
        <f t="shared" si="81"/>
        <v>0</v>
      </c>
      <c r="AZ37" s="165">
        <f t="shared" ref="AZ37" si="82">COUNTA(AZ26:AZ36)</f>
        <v>0</v>
      </c>
      <c r="BA37" s="171">
        <f t="shared" ref="BA37" si="83">SUM(BA26:BA36)</f>
        <v>0</v>
      </c>
      <c r="BB37" s="171">
        <f t="shared" ref="BB37" si="84">SUM(BB26:BB36)</f>
        <v>0</v>
      </c>
      <c r="BC37" s="171">
        <f t="shared" ref="BC37" si="85">SUM(BC26:BC36)</f>
        <v>0</v>
      </c>
      <c r="BD37" s="175">
        <f t="shared" ref="BD37" si="86">SUM(BD26:BD36)</f>
        <v>0</v>
      </c>
      <c r="BE37" s="64"/>
    </row>
    <row r="38" spans="1:57" ht="40.049999999999997" customHeight="1" thickBot="1">
      <c r="A38" s="221" t="s">
        <v>86</v>
      </c>
      <c r="B38" s="191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53"/>
      <c r="P38" s="54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10"/>
      <c r="AZ38" s="10"/>
      <c r="BA38" s="10"/>
      <c r="BB38" s="10"/>
      <c r="BC38" s="10"/>
      <c r="BD38" s="11"/>
      <c r="BE38" s="64"/>
    </row>
    <row r="39" spans="1:57" s="64" customFormat="1" ht="25.05" customHeight="1">
      <c r="A39" s="216">
        <v>18</v>
      </c>
      <c r="B39" s="212" t="s">
        <v>31</v>
      </c>
      <c r="C39" s="134">
        <f t="shared" ref="C39:C49" si="87">IF(J39="E",1,0)+IF(P39="E",1,0)+IF(V39="E",1,0)+IF(AB39="E",1,0)+IF(AH39="E",1,0)+IF(AN39="E",1,0)+IF(AT39="E",1,0)+IF(AZ39="E",1,0)</f>
        <v>1</v>
      </c>
      <c r="D39" s="97">
        <f>SUM(E39:H39)</f>
        <v>44</v>
      </c>
      <c r="E39" s="56">
        <f t="shared" ref="E39:E54" si="88">SUM(K39,Q39,W39,AC39,AI39,AO39,AU39,BA39)</f>
        <v>28</v>
      </c>
      <c r="F39" s="56">
        <f t="shared" ref="F39:F54" si="89">SUM(L39,R39,X39,AD39,AJ39,AP39,AV39,BB39)</f>
        <v>0</v>
      </c>
      <c r="G39" s="56">
        <f t="shared" ref="G39:G54" si="90">SUM(M39,S39,Y39,AE39,AK39,AQ39,AW39,BC39)</f>
        <v>16</v>
      </c>
      <c r="H39" s="135">
        <f t="shared" ref="H39:H54" si="91">SUM(N39,T39,Z39,AF39,AL39,AR39,AX39,BD39)</f>
        <v>0</v>
      </c>
      <c r="I39" s="57">
        <v>3</v>
      </c>
      <c r="J39" s="58"/>
      <c r="K39" s="59">
        <v>20</v>
      </c>
      <c r="L39" s="60"/>
      <c r="M39" s="60"/>
      <c r="N39" s="66"/>
      <c r="O39" s="137">
        <v>3</v>
      </c>
      <c r="P39" s="58" t="s">
        <v>3</v>
      </c>
      <c r="Q39" s="61">
        <v>8</v>
      </c>
      <c r="R39" s="62"/>
      <c r="S39" s="62">
        <v>16</v>
      </c>
      <c r="T39" s="138"/>
      <c r="U39" s="57"/>
      <c r="V39" s="58"/>
      <c r="W39" s="59"/>
      <c r="X39" s="60"/>
      <c r="Y39" s="60"/>
      <c r="Z39" s="66"/>
      <c r="AA39" s="137"/>
      <c r="AB39" s="58"/>
      <c r="AC39" s="62"/>
      <c r="AD39" s="62"/>
      <c r="AE39" s="62"/>
      <c r="AF39" s="138"/>
      <c r="AG39" s="57"/>
      <c r="AH39" s="58"/>
      <c r="AI39" s="59"/>
      <c r="AJ39" s="60"/>
      <c r="AK39" s="60"/>
      <c r="AL39" s="66"/>
      <c r="AM39" s="137"/>
      <c r="AN39" s="58"/>
      <c r="AO39" s="62"/>
      <c r="AP39" s="62"/>
      <c r="AQ39" s="62"/>
      <c r="AR39" s="138"/>
      <c r="AS39" s="57"/>
      <c r="AT39" s="63"/>
      <c r="AU39" s="60"/>
      <c r="AV39" s="60"/>
      <c r="AW39" s="60"/>
      <c r="AX39" s="66"/>
      <c r="AY39" s="136"/>
      <c r="AZ39" s="58"/>
      <c r="BA39" s="62"/>
      <c r="BB39" s="62"/>
      <c r="BC39" s="62"/>
      <c r="BD39" s="71"/>
    </row>
    <row r="40" spans="1:57" s="64" customFormat="1" ht="25.05" customHeight="1">
      <c r="A40" s="217">
        <v>19</v>
      </c>
      <c r="B40" s="234" t="s">
        <v>54</v>
      </c>
      <c r="C40" s="134">
        <f t="shared" si="87"/>
        <v>0</v>
      </c>
      <c r="D40" s="236">
        <f>SUM(E40:H40)</f>
        <v>18</v>
      </c>
      <c r="E40" s="237">
        <f t="shared" si="88"/>
        <v>18</v>
      </c>
      <c r="F40" s="237">
        <f t="shared" si="89"/>
        <v>0</v>
      </c>
      <c r="G40" s="237">
        <f t="shared" si="90"/>
        <v>0</v>
      </c>
      <c r="H40" s="238">
        <f t="shared" si="91"/>
        <v>0</v>
      </c>
      <c r="I40" s="239">
        <v>3</v>
      </c>
      <c r="J40" s="240"/>
      <c r="K40" s="241">
        <v>18</v>
      </c>
      <c r="L40" s="242"/>
      <c r="M40" s="242"/>
      <c r="N40" s="243"/>
      <c r="O40" s="136"/>
      <c r="P40" s="240"/>
      <c r="Q40" s="244"/>
      <c r="R40" s="245"/>
      <c r="S40" s="245"/>
      <c r="T40" s="246"/>
      <c r="U40" s="239"/>
      <c r="V40" s="240"/>
      <c r="W40" s="241"/>
      <c r="X40" s="242"/>
      <c r="Y40" s="242"/>
      <c r="Z40" s="243"/>
      <c r="AA40" s="136"/>
      <c r="AB40" s="240"/>
      <c r="AC40" s="245"/>
      <c r="AD40" s="245"/>
      <c r="AE40" s="245"/>
      <c r="AF40" s="246"/>
      <c r="AG40" s="239"/>
      <c r="AH40" s="240"/>
      <c r="AI40" s="241"/>
      <c r="AJ40" s="242"/>
      <c r="AK40" s="242"/>
      <c r="AL40" s="243"/>
      <c r="AM40" s="136"/>
      <c r="AN40" s="240"/>
      <c r="AO40" s="245"/>
      <c r="AP40" s="245"/>
      <c r="AQ40" s="245"/>
      <c r="AR40" s="246"/>
      <c r="AS40" s="239"/>
      <c r="AT40" s="247"/>
      <c r="AU40" s="242"/>
      <c r="AV40" s="242"/>
      <c r="AW40" s="242"/>
      <c r="AX40" s="243"/>
      <c r="AY40" s="136"/>
      <c r="AZ40" s="240"/>
      <c r="BA40" s="245"/>
      <c r="BB40" s="245"/>
      <c r="BC40" s="245"/>
      <c r="BD40" s="71"/>
    </row>
    <row r="41" spans="1:57" s="64" customFormat="1" ht="25.05" customHeight="1">
      <c r="A41" s="217">
        <v>20</v>
      </c>
      <c r="B41" s="234" t="s">
        <v>58</v>
      </c>
      <c r="C41" s="134">
        <f t="shared" si="87"/>
        <v>1</v>
      </c>
      <c r="D41" s="236">
        <f t="shared" ref="D41:D63" si="92">SUM(E41:H41)</f>
        <v>30</v>
      </c>
      <c r="E41" s="237">
        <f t="shared" si="88"/>
        <v>20</v>
      </c>
      <c r="F41" s="237">
        <f t="shared" si="89"/>
        <v>10</v>
      </c>
      <c r="G41" s="237">
        <f t="shared" si="90"/>
        <v>0</v>
      </c>
      <c r="H41" s="238">
        <f t="shared" si="91"/>
        <v>0</v>
      </c>
      <c r="I41" s="239"/>
      <c r="J41" s="240"/>
      <c r="K41" s="241"/>
      <c r="L41" s="242"/>
      <c r="M41" s="242"/>
      <c r="N41" s="243"/>
      <c r="O41" s="136">
        <v>4</v>
      </c>
      <c r="P41" s="240" t="s">
        <v>3</v>
      </c>
      <c r="Q41" s="244">
        <v>20</v>
      </c>
      <c r="R41" s="245">
        <v>10</v>
      </c>
      <c r="S41" s="245"/>
      <c r="T41" s="246"/>
      <c r="U41" s="239"/>
      <c r="V41" s="240"/>
      <c r="W41" s="241"/>
      <c r="X41" s="242"/>
      <c r="Y41" s="242"/>
      <c r="Z41" s="243"/>
      <c r="AA41" s="136"/>
      <c r="AB41" s="240"/>
      <c r="AC41" s="245"/>
      <c r="AD41" s="245"/>
      <c r="AE41" s="245"/>
      <c r="AF41" s="246"/>
      <c r="AG41" s="239"/>
      <c r="AH41" s="240"/>
      <c r="AI41" s="241"/>
      <c r="AJ41" s="242"/>
      <c r="AK41" s="242"/>
      <c r="AL41" s="243"/>
      <c r="AM41" s="136"/>
      <c r="AN41" s="240"/>
      <c r="AO41" s="245"/>
      <c r="AP41" s="245"/>
      <c r="AQ41" s="245"/>
      <c r="AR41" s="246"/>
      <c r="AS41" s="239"/>
      <c r="AT41" s="247"/>
      <c r="AU41" s="242"/>
      <c r="AV41" s="242"/>
      <c r="AW41" s="242"/>
      <c r="AX41" s="243"/>
      <c r="AY41" s="136"/>
      <c r="AZ41" s="240"/>
      <c r="BA41" s="245"/>
      <c r="BB41" s="245"/>
      <c r="BC41" s="245"/>
      <c r="BD41" s="71"/>
    </row>
    <row r="42" spans="1:57" s="64" customFormat="1" ht="25.05" customHeight="1">
      <c r="A42" s="217">
        <v>21</v>
      </c>
      <c r="B42" s="234" t="s">
        <v>29</v>
      </c>
      <c r="C42" s="134">
        <f t="shared" si="87"/>
        <v>0</v>
      </c>
      <c r="D42" s="236">
        <f t="shared" ref="D42:D49" si="93">SUM(E42:H42)</f>
        <v>30</v>
      </c>
      <c r="E42" s="237">
        <f t="shared" si="88"/>
        <v>10</v>
      </c>
      <c r="F42" s="237">
        <f t="shared" si="89"/>
        <v>20</v>
      </c>
      <c r="G42" s="237">
        <f t="shared" si="90"/>
        <v>0</v>
      </c>
      <c r="H42" s="238">
        <f t="shared" si="91"/>
        <v>0</v>
      </c>
      <c r="I42" s="239"/>
      <c r="J42" s="240"/>
      <c r="K42" s="241"/>
      <c r="L42" s="242"/>
      <c r="M42" s="242"/>
      <c r="N42" s="243"/>
      <c r="O42" s="136">
        <v>4</v>
      </c>
      <c r="P42" s="240"/>
      <c r="Q42" s="244">
        <v>10</v>
      </c>
      <c r="R42" s="245">
        <v>20</v>
      </c>
      <c r="S42" s="245"/>
      <c r="T42" s="246"/>
      <c r="U42" s="239"/>
      <c r="V42" s="240"/>
      <c r="W42" s="241"/>
      <c r="X42" s="242"/>
      <c r="Y42" s="242"/>
      <c r="Z42" s="243"/>
      <c r="AA42" s="136"/>
      <c r="AB42" s="240"/>
      <c r="AC42" s="245"/>
      <c r="AD42" s="245"/>
      <c r="AE42" s="245"/>
      <c r="AF42" s="246"/>
      <c r="AG42" s="239"/>
      <c r="AH42" s="240"/>
      <c r="AI42" s="241"/>
      <c r="AJ42" s="242"/>
      <c r="AK42" s="242"/>
      <c r="AL42" s="243"/>
      <c r="AM42" s="136"/>
      <c r="AN42" s="240"/>
      <c r="AO42" s="245"/>
      <c r="AP42" s="245"/>
      <c r="AQ42" s="245"/>
      <c r="AR42" s="246"/>
      <c r="AS42" s="239"/>
      <c r="AT42" s="247"/>
      <c r="AU42" s="242"/>
      <c r="AV42" s="242"/>
      <c r="AW42" s="242"/>
      <c r="AX42" s="243"/>
      <c r="AY42" s="136"/>
      <c r="AZ42" s="240"/>
      <c r="BA42" s="245"/>
      <c r="BB42" s="245"/>
      <c r="BC42" s="245"/>
      <c r="BD42" s="71"/>
    </row>
    <row r="43" spans="1:57" s="64" customFormat="1" ht="25.05" customHeight="1">
      <c r="A43" s="217">
        <v>22</v>
      </c>
      <c r="B43" s="248" t="s">
        <v>32</v>
      </c>
      <c r="C43" s="134">
        <f t="shared" si="87"/>
        <v>1</v>
      </c>
      <c r="D43" s="236">
        <f t="shared" si="93"/>
        <v>18</v>
      </c>
      <c r="E43" s="237">
        <f t="shared" si="88"/>
        <v>10</v>
      </c>
      <c r="F43" s="237">
        <f t="shared" si="89"/>
        <v>0</v>
      </c>
      <c r="G43" s="237">
        <f t="shared" si="90"/>
        <v>8</v>
      </c>
      <c r="H43" s="238">
        <f t="shared" si="91"/>
        <v>0</v>
      </c>
      <c r="I43" s="239"/>
      <c r="J43" s="240"/>
      <c r="K43" s="241"/>
      <c r="L43" s="242"/>
      <c r="M43" s="242"/>
      <c r="N43" s="243"/>
      <c r="O43" s="136">
        <v>3</v>
      </c>
      <c r="P43" s="240" t="s">
        <v>3</v>
      </c>
      <c r="Q43" s="244">
        <v>10</v>
      </c>
      <c r="R43" s="245"/>
      <c r="S43" s="245">
        <v>8</v>
      </c>
      <c r="T43" s="246"/>
      <c r="U43" s="239"/>
      <c r="V43" s="240"/>
      <c r="W43" s="241"/>
      <c r="X43" s="242"/>
      <c r="Y43" s="242"/>
      <c r="Z43" s="243"/>
      <c r="AA43" s="136"/>
      <c r="AB43" s="240"/>
      <c r="AC43" s="245"/>
      <c r="AD43" s="245"/>
      <c r="AE43" s="245"/>
      <c r="AF43" s="246"/>
      <c r="AG43" s="239"/>
      <c r="AH43" s="240"/>
      <c r="AI43" s="241"/>
      <c r="AJ43" s="242"/>
      <c r="AK43" s="242"/>
      <c r="AL43" s="243"/>
      <c r="AM43" s="136"/>
      <c r="AN43" s="240"/>
      <c r="AO43" s="245"/>
      <c r="AP43" s="245"/>
      <c r="AQ43" s="245"/>
      <c r="AR43" s="246"/>
      <c r="AS43" s="239"/>
      <c r="AT43" s="247"/>
      <c r="AU43" s="242"/>
      <c r="AV43" s="242"/>
      <c r="AW43" s="242"/>
      <c r="AX43" s="243"/>
      <c r="AY43" s="136"/>
      <c r="AZ43" s="240"/>
      <c r="BA43" s="245"/>
      <c r="BB43" s="245"/>
      <c r="BC43" s="245"/>
      <c r="BD43" s="71"/>
    </row>
    <row r="44" spans="1:57" s="64" customFormat="1" ht="25.05" customHeight="1">
      <c r="A44" s="217">
        <v>23</v>
      </c>
      <c r="B44" s="248" t="s">
        <v>19</v>
      </c>
      <c r="C44" s="134">
        <f t="shared" si="87"/>
        <v>0</v>
      </c>
      <c r="D44" s="236">
        <f t="shared" si="93"/>
        <v>16</v>
      </c>
      <c r="E44" s="237">
        <f t="shared" si="88"/>
        <v>8</v>
      </c>
      <c r="F44" s="237">
        <f t="shared" si="89"/>
        <v>0</v>
      </c>
      <c r="G44" s="237">
        <f t="shared" si="90"/>
        <v>8</v>
      </c>
      <c r="H44" s="238">
        <f t="shared" si="91"/>
        <v>0</v>
      </c>
      <c r="I44" s="239"/>
      <c r="J44" s="240"/>
      <c r="K44" s="241"/>
      <c r="L44" s="242"/>
      <c r="M44" s="242"/>
      <c r="N44" s="243"/>
      <c r="O44" s="136">
        <v>2</v>
      </c>
      <c r="P44" s="240"/>
      <c r="Q44" s="244">
        <v>8</v>
      </c>
      <c r="R44" s="245"/>
      <c r="S44" s="245">
        <v>8</v>
      </c>
      <c r="T44" s="246"/>
      <c r="U44" s="239"/>
      <c r="V44" s="240"/>
      <c r="W44" s="241"/>
      <c r="X44" s="242"/>
      <c r="Y44" s="242"/>
      <c r="Z44" s="243"/>
      <c r="AA44" s="136"/>
      <c r="AB44" s="240"/>
      <c r="AC44" s="245"/>
      <c r="AD44" s="245"/>
      <c r="AE44" s="245"/>
      <c r="AF44" s="246"/>
      <c r="AG44" s="239"/>
      <c r="AH44" s="240"/>
      <c r="AI44" s="241"/>
      <c r="AJ44" s="242"/>
      <c r="AK44" s="242"/>
      <c r="AL44" s="243"/>
      <c r="AM44" s="136"/>
      <c r="AN44" s="240"/>
      <c r="AO44" s="245"/>
      <c r="AP44" s="245"/>
      <c r="AQ44" s="245"/>
      <c r="AR44" s="246"/>
      <c r="AS44" s="239"/>
      <c r="AT44" s="247"/>
      <c r="AU44" s="242"/>
      <c r="AV44" s="242"/>
      <c r="AW44" s="242"/>
      <c r="AX44" s="243"/>
      <c r="AY44" s="136"/>
      <c r="AZ44" s="240"/>
      <c r="BA44" s="245"/>
      <c r="BB44" s="245"/>
      <c r="BC44" s="245"/>
      <c r="BD44" s="71"/>
    </row>
    <row r="45" spans="1:57" s="64" customFormat="1" ht="25.05" customHeight="1">
      <c r="A45" s="217">
        <v>24</v>
      </c>
      <c r="B45" s="248" t="s">
        <v>112</v>
      </c>
      <c r="C45" s="134">
        <f t="shared" si="87"/>
        <v>1</v>
      </c>
      <c r="D45" s="236">
        <f t="shared" si="93"/>
        <v>24</v>
      </c>
      <c r="E45" s="237">
        <f t="shared" si="88"/>
        <v>12</v>
      </c>
      <c r="F45" s="237">
        <f t="shared" si="89"/>
        <v>0</v>
      </c>
      <c r="G45" s="237">
        <f t="shared" si="90"/>
        <v>12</v>
      </c>
      <c r="H45" s="238">
        <f t="shared" si="91"/>
        <v>0</v>
      </c>
      <c r="I45" s="239"/>
      <c r="J45" s="240"/>
      <c r="K45" s="241"/>
      <c r="L45" s="242"/>
      <c r="M45" s="242"/>
      <c r="N45" s="243"/>
      <c r="O45" s="136"/>
      <c r="P45" s="240"/>
      <c r="Q45" s="244"/>
      <c r="R45" s="245"/>
      <c r="S45" s="245"/>
      <c r="T45" s="246"/>
      <c r="U45" s="239">
        <v>4</v>
      </c>
      <c r="V45" s="240" t="s">
        <v>3</v>
      </c>
      <c r="W45" s="241">
        <v>12</v>
      </c>
      <c r="X45" s="242"/>
      <c r="Y45" s="242">
        <v>12</v>
      </c>
      <c r="Z45" s="243"/>
      <c r="AA45" s="136"/>
      <c r="AB45" s="240"/>
      <c r="AC45" s="245"/>
      <c r="AD45" s="245"/>
      <c r="AE45" s="245"/>
      <c r="AF45" s="246"/>
      <c r="AG45" s="239"/>
      <c r="AH45" s="240"/>
      <c r="AI45" s="241"/>
      <c r="AJ45" s="242"/>
      <c r="AK45" s="242"/>
      <c r="AL45" s="243"/>
      <c r="AM45" s="136"/>
      <c r="AN45" s="240"/>
      <c r="AO45" s="245"/>
      <c r="AP45" s="245"/>
      <c r="AQ45" s="245"/>
      <c r="AR45" s="246"/>
      <c r="AS45" s="239"/>
      <c r="AT45" s="247"/>
      <c r="AU45" s="242"/>
      <c r="AV45" s="242"/>
      <c r="AW45" s="242"/>
      <c r="AX45" s="243"/>
      <c r="AY45" s="136"/>
      <c r="AZ45" s="240"/>
      <c r="BA45" s="245"/>
      <c r="BB45" s="245"/>
      <c r="BC45" s="245"/>
      <c r="BD45" s="71"/>
    </row>
    <row r="46" spans="1:57" s="64" customFormat="1" ht="25.05" customHeight="1">
      <c r="A46" s="217">
        <v>25</v>
      </c>
      <c r="B46" s="248" t="s">
        <v>129</v>
      </c>
      <c r="C46" s="134">
        <f t="shared" si="87"/>
        <v>0</v>
      </c>
      <c r="D46" s="236">
        <f t="shared" si="93"/>
        <v>20</v>
      </c>
      <c r="E46" s="237">
        <f t="shared" si="88"/>
        <v>10</v>
      </c>
      <c r="F46" s="237">
        <f t="shared" si="89"/>
        <v>0</v>
      </c>
      <c r="G46" s="237">
        <f t="shared" si="90"/>
        <v>10</v>
      </c>
      <c r="H46" s="238">
        <f t="shared" si="91"/>
        <v>0</v>
      </c>
      <c r="I46" s="239"/>
      <c r="J46" s="240"/>
      <c r="K46" s="241"/>
      <c r="L46" s="242"/>
      <c r="M46" s="242"/>
      <c r="N46" s="243"/>
      <c r="O46" s="136"/>
      <c r="P46" s="240"/>
      <c r="Q46" s="244"/>
      <c r="R46" s="245"/>
      <c r="S46" s="245"/>
      <c r="T46" s="246"/>
      <c r="U46" s="239">
        <v>3</v>
      </c>
      <c r="V46" s="240"/>
      <c r="W46" s="241">
        <v>10</v>
      </c>
      <c r="X46" s="242"/>
      <c r="Y46" s="242">
        <v>10</v>
      </c>
      <c r="Z46" s="243"/>
      <c r="AA46" s="136"/>
      <c r="AB46" s="240"/>
      <c r="AC46" s="245"/>
      <c r="AD46" s="245"/>
      <c r="AE46" s="245"/>
      <c r="AF46" s="246"/>
      <c r="AG46" s="239"/>
      <c r="AH46" s="240"/>
      <c r="AI46" s="241"/>
      <c r="AJ46" s="242"/>
      <c r="AK46" s="242"/>
      <c r="AL46" s="243"/>
      <c r="AM46" s="136"/>
      <c r="AN46" s="240"/>
      <c r="AO46" s="245"/>
      <c r="AP46" s="245"/>
      <c r="AQ46" s="245"/>
      <c r="AR46" s="246"/>
      <c r="AS46" s="239"/>
      <c r="AT46" s="247"/>
      <c r="AU46" s="242"/>
      <c r="AV46" s="242"/>
      <c r="AW46" s="242"/>
      <c r="AX46" s="243"/>
      <c r="AY46" s="136"/>
      <c r="AZ46" s="240"/>
      <c r="BA46" s="245"/>
      <c r="BB46" s="245"/>
      <c r="BC46" s="245"/>
      <c r="BD46" s="71"/>
    </row>
    <row r="47" spans="1:57" s="64" customFormat="1" ht="25.05" customHeight="1">
      <c r="A47" s="217">
        <v>26</v>
      </c>
      <c r="B47" s="248" t="s">
        <v>20</v>
      </c>
      <c r="C47" s="134">
        <f t="shared" si="87"/>
        <v>0</v>
      </c>
      <c r="D47" s="236">
        <f t="shared" si="93"/>
        <v>16</v>
      </c>
      <c r="E47" s="237">
        <f t="shared" si="88"/>
        <v>8</v>
      </c>
      <c r="F47" s="237">
        <f t="shared" si="89"/>
        <v>0</v>
      </c>
      <c r="G47" s="237">
        <f t="shared" si="90"/>
        <v>8</v>
      </c>
      <c r="H47" s="238">
        <f t="shared" si="91"/>
        <v>0</v>
      </c>
      <c r="I47" s="239"/>
      <c r="J47" s="240"/>
      <c r="K47" s="241"/>
      <c r="L47" s="242"/>
      <c r="M47" s="242"/>
      <c r="N47" s="243"/>
      <c r="O47" s="136"/>
      <c r="P47" s="240"/>
      <c r="Q47" s="244"/>
      <c r="R47" s="245"/>
      <c r="S47" s="245"/>
      <c r="T47" s="246"/>
      <c r="U47" s="239">
        <v>2</v>
      </c>
      <c r="V47" s="240"/>
      <c r="W47" s="241">
        <v>8</v>
      </c>
      <c r="X47" s="242"/>
      <c r="Y47" s="242">
        <v>8</v>
      </c>
      <c r="Z47" s="243"/>
      <c r="AA47" s="136"/>
      <c r="AB47" s="240"/>
      <c r="AC47" s="245"/>
      <c r="AD47" s="245"/>
      <c r="AE47" s="245"/>
      <c r="AF47" s="246"/>
      <c r="AG47" s="239"/>
      <c r="AH47" s="240"/>
      <c r="AI47" s="241"/>
      <c r="AJ47" s="242"/>
      <c r="AK47" s="242"/>
      <c r="AL47" s="243"/>
      <c r="AM47" s="136"/>
      <c r="AN47" s="240"/>
      <c r="AO47" s="245"/>
      <c r="AP47" s="245"/>
      <c r="AQ47" s="245"/>
      <c r="AR47" s="246"/>
      <c r="AS47" s="239"/>
      <c r="AT47" s="247"/>
      <c r="AU47" s="242"/>
      <c r="AV47" s="242"/>
      <c r="AW47" s="242"/>
      <c r="AX47" s="243"/>
      <c r="AY47" s="136"/>
      <c r="AZ47" s="240"/>
      <c r="BA47" s="245"/>
      <c r="BB47" s="245"/>
      <c r="BC47" s="245"/>
      <c r="BD47" s="71"/>
    </row>
    <row r="48" spans="1:57" s="64" customFormat="1" ht="25.05" customHeight="1">
      <c r="A48" s="217">
        <v>27</v>
      </c>
      <c r="B48" s="248" t="s">
        <v>33</v>
      </c>
      <c r="C48" s="134">
        <f t="shared" si="87"/>
        <v>0</v>
      </c>
      <c r="D48" s="236">
        <f t="shared" si="93"/>
        <v>10</v>
      </c>
      <c r="E48" s="237">
        <f t="shared" si="88"/>
        <v>0</v>
      </c>
      <c r="F48" s="237">
        <f t="shared" si="89"/>
        <v>0</v>
      </c>
      <c r="G48" s="237">
        <f t="shared" si="90"/>
        <v>10</v>
      </c>
      <c r="H48" s="238">
        <f t="shared" si="91"/>
        <v>0</v>
      </c>
      <c r="I48" s="239"/>
      <c r="J48" s="240"/>
      <c r="K48" s="241"/>
      <c r="L48" s="242"/>
      <c r="M48" s="242"/>
      <c r="N48" s="243"/>
      <c r="O48" s="136"/>
      <c r="P48" s="240"/>
      <c r="Q48" s="244"/>
      <c r="R48" s="245"/>
      <c r="S48" s="245"/>
      <c r="T48" s="246"/>
      <c r="U48" s="239">
        <v>1</v>
      </c>
      <c r="V48" s="240"/>
      <c r="W48" s="241"/>
      <c r="X48" s="242"/>
      <c r="Y48" s="242">
        <v>10</v>
      </c>
      <c r="Z48" s="243"/>
      <c r="AA48" s="136"/>
      <c r="AB48" s="240"/>
      <c r="AC48" s="245"/>
      <c r="AD48" s="245"/>
      <c r="AE48" s="245"/>
      <c r="AF48" s="246"/>
      <c r="AG48" s="239"/>
      <c r="AH48" s="240"/>
      <c r="AI48" s="241"/>
      <c r="AJ48" s="242"/>
      <c r="AK48" s="242"/>
      <c r="AL48" s="243"/>
      <c r="AM48" s="136"/>
      <c r="AN48" s="240"/>
      <c r="AO48" s="245"/>
      <c r="AP48" s="245"/>
      <c r="AQ48" s="245"/>
      <c r="AR48" s="246"/>
      <c r="AS48" s="239"/>
      <c r="AT48" s="247"/>
      <c r="AU48" s="242"/>
      <c r="AV48" s="242"/>
      <c r="AW48" s="242"/>
      <c r="AX48" s="243"/>
      <c r="AY48" s="136"/>
      <c r="AZ48" s="240"/>
      <c r="BA48" s="245"/>
      <c r="BB48" s="245"/>
      <c r="BC48" s="245"/>
      <c r="BD48" s="71"/>
    </row>
    <row r="49" spans="1:56" s="64" customFormat="1" ht="25.05" customHeight="1">
      <c r="A49" s="217">
        <v>28</v>
      </c>
      <c r="B49" s="234" t="s">
        <v>28</v>
      </c>
      <c r="C49" s="134">
        <f t="shared" si="87"/>
        <v>1</v>
      </c>
      <c r="D49" s="236">
        <f t="shared" si="93"/>
        <v>44</v>
      </c>
      <c r="E49" s="237">
        <f t="shared" si="88"/>
        <v>20</v>
      </c>
      <c r="F49" s="237">
        <f t="shared" si="89"/>
        <v>14</v>
      </c>
      <c r="G49" s="237">
        <f t="shared" si="90"/>
        <v>10</v>
      </c>
      <c r="H49" s="238">
        <f t="shared" si="91"/>
        <v>0</v>
      </c>
      <c r="I49" s="239"/>
      <c r="J49" s="240"/>
      <c r="K49" s="241"/>
      <c r="L49" s="242"/>
      <c r="M49" s="242"/>
      <c r="N49" s="243"/>
      <c r="O49" s="136"/>
      <c r="P49" s="240"/>
      <c r="Q49" s="244"/>
      <c r="R49" s="245"/>
      <c r="S49" s="245"/>
      <c r="T49" s="246"/>
      <c r="U49" s="239"/>
      <c r="V49" s="240"/>
      <c r="W49" s="241"/>
      <c r="X49" s="242"/>
      <c r="Y49" s="242"/>
      <c r="Z49" s="243"/>
      <c r="AA49" s="136">
        <v>5</v>
      </c>
      <c r="AB49" s="240" t="s">
        <v>3</v>
      </c>
      <c r="AC49" s="245">
        <v>20</v>
      </c>
      <c r="AD49" s="245">
        <v>14</v>
      </c>
      <c r="AE49" s="245">
        <v>10</v>
      </c>
      <c r="AF49" s="246"/>
      <c r="AG49" s="239"/>
      <c r="AH49" s="240"/>
      <c r="AI49" s="241"/>
      <c r="AJ49" s="242"/>
      <c r="AK49" s="242"/>
      <c r="AL49" s="243"/>
      <c r="AM49" s="136"/>
      <c r="AN49" s="240"/>
      <c r="AO49" s="245"/>
      <c r="AP49" s="245"/>
      <c r="AQ49" s="245"/>
      <c r="AR49" s="246"/>
      <c r="AS49" s="239"/>
      <c r="AT49" s="247"/>
      <c r="AU49" s="242"/>
      <c r="AV49" s="242"/>
      <c r="AW49" s="242"/>
      <c r="AX49" s="243"/>
      <c r="AY49" s="136"/>
      <c r="AZ49" s="240"/>
      <c r="BA49" s="245"/>
      <c r="BB49" s="245"/>
      <c r="BC49" s="245"/>
      <c r="BD49" s="71"/>
    </row>
    <row r="50" spans="1:56" s="64" customFormat="1" ht="25.05" customHeight="1">
      <c r="A50" s="217">
        <v>29</v>
      </c>
      <c r="B50" s="234" t="s">
        <v>46</v>
      </c>
      <c r="C50" s="134">
        <f t="shared" ref="C50:C63" si="94">IF(J50="E",1,0)+IF(P50="E",1,0)+IF(V50="E",1,0)+IF(AB50="E",1,0)+IF(AH50="E",1,0)+IF(AN50="E",1,0)+IF(AT50="E",1,0)+IF(AZ50="E",1,0)</f>
        <v>1</v>
      </c>
      <c r="D50" s="236">
        <f t="shared" si="92"/>
        <v>40</v>
      </c>
      <c r="E50" s="237">
        <f t="shared" si="88"/>
        <v>20</v>
      </c>
      <c r="F50" s="237">
        <f t="shared" si="89"/>
        <v>10</v>
      </c>
      <c r="G50" s="237">
        <f t="shared" si="90"/>
        <v>0</v>
      </c>
      <c r="H50" s="238">
        <f t="shared" si="91"/>
        <v>10</v>
      </c>
      <c r="I50" s="239"/>
      <c r="J50" s="240"/>
      <c r="K50" s="241"/>
      <c r="L50" s="242"/>
      <c r="M50" s="242"/>
      <c r="N50" s="243"/>
      <c r="O50" s="136"/>
      <c r="P50" s="240"/>
      <c r="Q50" s="244"/>
      <c r="R50" s="245"/>
      <c r="S50" s="245"/>
      <c r="T50" s="246"/>
      <c r="U50" s="239"/>
      <c r="V50" s="240"/>
      <c r="W50" s="241"/>
      <c r="X50" s="242"/>
      <c r="Y50" s="242"/>
      <c r="Z50" s="243"/>
      <c r="AA50" s="136">
        <v>5</v>
      </c>
      <c r="AB50" s="240" t="s">
        <v>3</v>
      </c>
      <c r="AC50" s="245">
        <v>20</v>
      </c>
      <c r="AD50" s="245">
        <v>10</v>
      </c>
      <c r="AE50" s="245"/>
      <c r="AF50" s="246">
        <v>10</v>
      </c>
      <c r="AG50" s="239"/>
      <c r="AH50" s="240"/>
      <c r="AI50" s="241"/>
      <c r="AJ50" s="242"/>
      <c r="AK50" s="242"/>
      <c r="AL50" s="243"/>
      <c r="AM50" s="136"/>
      <c r="AN50" s="240"/>
      <c r="AO50" s="245"/>
      <c r="AP50" s="245"/>
      <c r="AQ50" s="245"/>
      <c r="AR50" s="246"/>
      <c r="AS50" s="239"/>
      <c r="AT50" s="247"/>
      <c r="AU50" s="242"/>
      <c r="AV50" s="242"/>
      <c r="AW50" s="242"/>
      <c r="AX50" s="243"/>
      <c r="AY50" s="136"/>
      <c r="AZ50" s="240"/>
      <c r="BA50" s="245"/>
      <c r="BB50" s="245"/>
      <c r="BC50" s="245"/>
      <c r="BD50" s="71"/>
    </row>
    <row r="51" spans="1:56" s="64" customFormat="1" ht="25.05" customHeight="1">
      <c r="A51" s="217">
        <v>30</v>
      </c>
      <c r="B51" s="234" t="s">
        <v>51</v>
      </c>
      <c r="C51" s="134">
        <f>IF(J51="E",1,0)+IF(P51="E",1,0)+IF(V51="E",1,0)+IF(AB51="E",1,0)+IF(AH51="E",1,0)+IF(AN51="E",1,0)+IF(AT51="E",1,0)+IF(AZ51="E",1,0)</f>
        <v>1</v>
      </c>
      <c r="D51" s="236">
        <f>SUM(E51:H51)</f>
        <v>20</v>
      </c>
      <c r="E51" s="237">
        <f t="shared" si="88"/>
        <v>12</v>
      </c>
      <c r="F51" s="237">
        <f t="shared" si="89"/>
        <v>0</v>
      </c>
      <c r="G51" s="237">
        <f t="shared" si="90"/>
        <v>8</v>
      </c>
      <c r="H51" s="238">
        <f t="shared" si="91"/>
        <v>0</v>
      </c>
      <c r="I51" s="239"/>
      <c r="J51" s="240"/>
      <c r="K51" s="241"/>
      <c r="L51" s="242"/>
      <c r="M51" s="242"/>
      <c r="N51" s="243"/>
      <c r="O51" s="136"/>
      <c r="P51" s="240"/>
      <c r="Q51" s="244"/>
      <c r="R51" s="245"/>
      <c r="S51" s="245"/>
      <c r="T51" s="246"/>
      <c r="U51" s="239"/>
      <c r="V51" s="240"/>
      <c r="W51" s="241"/>
      <c r="X51" s="242"/>
      <c r="Y51" s="242"/>
      <c r="Z51" s="243"/>
      <c r="AA51" s="136">
        <v>4</v>
      </c>
      <c r="AB51" s="240" t="s">
        <v>3</v>
      </c>
      <c r="AC51" s="245">
        <v>12</v>
      </c>
      <c r="AD51" s="245"/>
      <c r="AE51" s="245">
        <v>8</v>
      </c>
      <c r="AF51" s="246"/>
      <c r="AG51" s="239"/>
      <c r="AH51" s="240"/>
      <c r="AI51" s="241"/>
      <c r="AJ51" s="242"/>
      <c r="AK51" s="242"/>
      <c r="AL51" s="243"/>
      <c r="AM51" s="136"/>
      <c r="AN51" s="240"/>
      <c r="AO51" s="245"/>
      <c r="AP51" s="245"/>
      <c r="AQ51" s="245"/>
      <c r="AR51" s="246"/>
      <c r="AS51" s="239"/>
      <c r="AT51" s="247"/>
      <c r="AU51" s="242"/>
      <c r="AV51" s="242"/>
      <c r="AW51" s="242"/>
      <c r="AX51" s="243"/>
      <c r="AY51" s="136"/>
      <c r="AZ51" s="240"/>
      <c r="BA51" s="245"/>
      <c r="BB51" s="245"/>
      <c r="BC51" s="245"/>
      <c r="BD51" s="71"/>
    </row>
    <row r="52" spans="1:56" s="64" customFormat="1" ht="25.05" customHeight="1">
      <c r="A52" s="217">
        <v>31</v>
      </c>
      <c r="B52" s="234" t="s">
        <v>48</v>
      </c>
      <c r="C52" s="134">
        <f>IF(J52="E",1,0)+IF(P52="E",1,0)+IF(V52="E",1,0)+IF(AB52="E",1,0)+IF(AH52="E",1,0)+IF(AN52="E",1,0)+IF(AT52="E",1,0)+IF(AZ52="E",1,0)</f>
        <v>0</v>
      </c>
      <c r="D52" s="236">
        <f>SUM(E52:H52)</f>
        <v>30</v>
      </c>
      <c r="E52" s="237">
        <f t="shared" si="88"/>
        <v>20</v>
      </c>
      <c r="F52" s="237">
        <f t="shared" si="89"/>
        <v>10</v>
      </c>
      <c r="G52" s="237">
        <f t="shared" si="90"/>
        <v>0</v>
      </c>
      <c r="H52" s="238">
        <f t="shared" si="91"/>
        <v>0</v>
      </c>
      <c r="I52" s="239"/>
      <c r="J52" s="240"/>
      <c r="K52" s="241"/>
      <c r="L52" s="242"/>
      <c r="M52" s="242"/>
      <c r="N52" s="243"/>
      <c r="O52" s="136"/>
      <c r="P52" s="240"/>
      <c r="Q52" s="244"/>
      <c r="R52" s="245"/>
      <c r="S52" s="245"/>
      <c r="T52" s="246"/>
      <c r="U52" s="239"/>
      <c r="V52" s="240"/>
      <c r="W52" s="241"/>
      <c r="X52" s="242"/>
      <c r="Y52" s="242"/>
      <c r="Z52" s="243"/>
      <c r="AA52" s="136">
        <v>4</v>
      </c>
      <c r="AB52" s="240"/>
      <c r="AC52" s="245">
        <v>20</v>
      </c>
      <c r="AD52" s="245">
        <v>10</v>
      </c>
      <c r="AE52" s="245"/>
      <c r="AF52" s="246"/>
      <c r="AG52" s="239"/>
      <c r="AH52" s="240"/>
      <c r="AI52" s="241"/>
      <c r="AJ52" s="242"/>
      <c r="AK52" s="242"/>
      <c r="AL52" s="243"/>
      <c r="AM52" s="136"/>
      <c r="AN52" s="240"/>
      <c r="AO52" s="245"/>
      <c r="AP52" s="245"/>
      <c r="AQ52" s="245"/>
      <c r="AR52" s="246"/>
      <c r="AS52" s="239"/>
      <c r="AT52" s="247"/>
      <c r="AU52" s="242"/>
      <c r="AV52" s="242"/>
      <c r="AW52" s="242"/>
      <c r="AX52" s="243"/>
      <c r="AY52" s="136"/>
      <c r="AZ52" s="240"/>
      <c r="BA52" s="245"/>
      <c r="BB52" s="245"/>
      <c r="BC52" s="245"/>
      <c r="BD52" s="71"/>
    </row>
    <row r="53" spans="1:56" s="64" customFormat="1" ht="25.05" customHeight="1">
      <c r="A53" s="217">
        <v>32</v>
      </c>
      <c r="B53" s="234" t="s">
        <v>110</v>
      </c>
      <c r="C53" s="134">
        <f>IF(J53="E",1,0)+IF(P53="E",1,0)+IF(V53="E",1,0)+IF(AB53="E",1,0)+IF(AH53="E",1,0)+IF(AN53="E",1,0)+IF(AT53="E",1,0)+IF(AZ53="E",1,0)</f>
        <v>0</v>
      </c>
      <c r="D53" s="236">
        <f>SUM(E53:H53)</f>
        <v>16</v>
      </c>
      <c r="E53" s="237">
        <f t="shared" si="88"/>
        <v>0</v>
      </c>
      <c r="F53" s="237">
        <f t="shared" si="89"/>
        <v>0</v>
      </c>
      <c r="G53" s="237">
        <f t="shared" si="90"/>
        <v>16</v>
      </c>
      <c r="H53" s="238">
        <f t="shared" si="91"/>
        <v>0</v>
      </c>
      <c r="I53" s="239"/>
      <c r="J53" s="240"/>
      <c r="K53" s="241"/>
      <c r="L53" s="242"/>
      <c r="M53" s="242"/>
      <c r="N53" s="243"/>
      <c r="O53" s="136"/>
      <c r="P53" s="240"/>
      <c r="Q53" s="244"/>
      <c r="R53" s="245"/>
      <c r="S53" s="245"/>
      <c r="T53" s="246"/>
      <c r="U53" s="239"/>
      <c r="V53" s="240"/>
      <c r="W53" s="241"/>
      <c r="X53" s="242"/>
      <c r="Y53" s="242"/>
      <c r="Z53" s="243"/>
      <c r="AA53" s="136">
        <v>3</v>
      </c>
      <c r="AB53" s="240"/>
      <c r="AC53" s="245"/>
      <c r="AD53" s="245"/>
      <c r="AE53" s="245">
        <v>16</v>
      </c>
      <c r="AF53" s="246"/>
      <c r="AG53" s="239"/>
      <c r="AH53" s="240"/>
      <c r="AI53" s="241"/>
      <c r="AJ53" s="242"/>
      <c r="AK53" s="242"/>
      <c r="AL53" s="243"/>
      <c r="AM53" s="136"/>
      <c r="AN53" s="240"/>
      <c r="AO53" s="245"/>
      <c r="AP53" s="245"/>
      <c r="AQ53" s="245"/>
      <c r="AR53" s="246"/>
      <c r="AS53" s="239"/>
      <c r="AT53" s="247"/>
      <c r="AU53" s="242"/>
      <c r="AV53" s="242"/>
      <c r="AW53" s="242"/>
      <c r="AX53" s="243"/>
      <c r="AY53" s="136"/>
      <c r="AZ53" s="240"/>
      <c r="BA53" s="245"/>
      <c r="BB53" s="245"/>
      <c r="BC53" s="245"/>
      <c r="BD53" s="71"/>
    </row>
    <row r="54" spans="1:56" s="64" customFormat="1" ht="25.05" customHeight="1">
      <c r="A54" s="217">
        <v>33</v>
      </c>
      <c r="B54" s="249" t="s">
        <v>108</v>
      </c>
      <c r="C54" s="134">
        <f>IF(J54="E",1,0)+IF(P54="E",1,0)+IF(V54="E",1,0)+IF(AB54="E",1,0)+IF(AH54="E",1,0)+IF(AN54="E",1,0)+IF(AT54="E",1,0)+IF(AZ54="E",1,0)</f>
        <v>0</v>
      </c>
      <c r="D54" s="236">
        <f>SUM(E54:H54)</f>
        <v>12</v>
      </c>
      <c r="E54" s="237">
        <f t="shared" si="88"/>
        <v>12</v>
      </c>
      <c r="F54" s="237">
        <f t="shared" si="89"/>
        <v>0</v>
      </c>
      <c r="G54" s="237">
        <f t="shared" si="90"/>
        <v>0</v>
      </c>
      <c r="H54" s="238">
        <f t="shared" si="91"/>
        <v>0</v>
      </c>
      <c r="I54" s="239"/>
      <c r="J54" s="240"/>
      <c r="K54" s="241"/>
      <c r="L54" s="242"/>
      <c r="M54" s="242"/>
      <c r="N54" s="243"/>
      <c r="O54" s="136"/>
      <c r="P54" s="240"/>
      <c r="Q54" s="244"/>
      <c r="R54" s="245"/>
      <c r="S54" s="245"/>
      <c r="T54" s="246"/>
      <c r="U54" s="239"/>
      <c r="V54" s="240"/>
      <c r="W54" s="241"/>
      <c r="X54" s="242"/>
      <c r="Y54" s="242"/>
      <c r="Z54" s="243"/>
      <c r="AA54" s="136">
        <v>2</v>
      </c>
      <c r="AB54" s="240"/>
      <c r="AC54" s="245">
        <v>12</v>
      </c>
      <c r="AD54" s="245"/>
      <c r="AE54" s="245"/>
      <c r="AF54" s="246"/>
      <c r="AG54" s="239"/>
      <c r="AH54" s="240"/>
      <c r="AI54" s="241"/>
      <c r="AJ54" s="242"/>
      <c r="AK54" s="242"/>
      <c r="AL54" s="243"/>
      <c r="AM54" s="136"/>
      <c r="AN54" s="240"/>
      <c r="AO54" s="245"/>
      <c r="AP54" s="245"/>
      <c r="AQ54" s="245"/>
      <c r="AR54" s="246"/>
      <c r="AS54" s="239"/>
      <c r="AT54" s="247"/>
      <c r="AU54" s="242"/>
      <c r="AV54" s="242"/>
      <c r="AW54" s="242"/>
      <c r="AX54" s="243"/>
      <c r="AY54" s="136"/>
      <c r="AZ54" s="240"/>
      <c r="BA54" s="245"/>
      <c r="BB54" s="245"/>
      <c r="BC54" s="245"/>
      <c r="BD54" s="71"/>
    </row>
    <row r="55" spans="1:56" s="64" customFormat="1" ht="25.05" customHeight="1">
      <c r="A55" s="217">
        <v>34</v>
      </c>
      <c r="B55" s="234" t="s">
        <v>47</v>
      </c>
      <c r="C55" s="134">
        <f t="shared" si="94"/>
        <v>1</v>
      </c>
      <c r="D55" s="236">
        <f t="shared" si="92"/>
        <v>30</v>
      </c>
      <c r="E55" s="237">
        <f t="shared" ref="E55:H63" si="95">SUM(K55,Q55,W55,AC55,AI55,AO55,AU55,BA55)</f>
        <v>20</v>
      </c>
      <c r="F55" s="237">
        <f t="shared" si="95"/>
        <v>10</v>
      </c>
      <c r="G55" s="237">
        <f t="shared" si="95"/>
        <v>0</v>
      </c>
      <c r="H55" s="238">
        <f t="shared" si="95"/>
        <v>0</v>
      </c>
      <c r="I55" s="239"/>
      <c r="J55" s="240"/>
      <c r="K55" s="241"/>
      <c r="L55" s="242"/>
      <c r="M55" s="242"/>
      <c r="N55" s="243"/>
      <c r="O55" s="136"/>
      <c r="P55" s="240"/>
      <c r="Q55" s="244"/>
      <c r="R55" s="245"/>
      <c r="S55" s="245"/>
      <c r="T55" s="246"/>
      <c r="U55" s="239"/>
      <c r="V55" s="240"/>
      <c r="W55" s="241"/>
      <c r="X55" s="242"/>
      <c r="Y55" s="242"/>
      <c r="Z55" s="243"/>
      <c r="AA55" s="136"/>
      <c r="AB55" s="240"/>
      <c r="AC55" s="245"/>
      <c r="AD55" s="245"/>
      <c r="AE55" s="245"/>
      <c r="AF55" s="246"/>
      <c r="AG55" s="239">
        <v>4</v>
      </c>
      <c r="AH55" s="240" t="s">
        <v>3</v>
      </c>
      <c r="AI55" s="241">
        <v>20</v>
      </c>
      <c r="AJ55" s="242">
        <v>10</v>
      </c>
      <c r="AK55" s="242"/>
      <c r="AL55" s="243"/>
      <c r="AM55" s="136"/>
      <c r="AN55" s="240"/>
      <c r="AO55" s="245"/>
      <c r="AP55" s="245"/>
      <c r="AQ55" s="245"/>
      <c r="AR55" s="246"/>
      <c r="AS55" s="239"/>
      <c r="AT55" s="247"/>
      <c r="AU55" s="242"/>
      <c r="AV55" s="242"/>
      <c r="AW55" s="242"/>
      <c r="AX55" s="243"/>
      <c r="AY55" s="136"/>
      <c r="AZ55" s="240"/>
      <c r="BA55" s="245"/>
      <c r="BB55" s="245"/>
      <c r="BC55" s="245"/>
      <c r="BD55" s="71"/>
    </row>
    <row r="56" spans="1:56" s="64" customFormat="1" ht="25.05" customHeight="1">
      <c r="A56" s="217">
        <v>35</v>
      </c>
      <c r="B56" s="234" t="s">
        <v>18</v>
      </c>
      <c r="C56" s="134">
        <f t="shared" ref="C56:C62" si="96">IF(J56="E",1,0)+IF(P56="E",1,0)+IF(V56="E",1,0)+IF(AB56="E",1,0)+IF(AH56="E",1,0)+IF(AN56="E",1,0)+IF(AT56="E",1,0)+IF(AZ56="E",1,0)</f>
        <v>1</v>
      </c>
      <c r="D56" s="236">
        <f t="shared" ref="D56:D62" si="97">SUM(E56:H56)</f>
        <v>40</v>
      </c>
      <c r="E56" s="237">
        <f t="shared" ref="E56:H62" si="98">SUM(K56,Q56,W56,AC56,AI56,AO56,AU56,BA56)</f>
        <v>18</v>
      </c>
      <c r="F56" s="237">
        <f t="shared" si="98"/>
        <v>10</v>
      </c>
      <c r="G56" s="237">
        <f t="shared" si="98"/>
        <v>0</v>
      </c>
      <c r="H56" s="238">
        <f t="shared" si="98"/>
        <v>12</v>
      </c>
      <c r="I56" s="239"/>
      <c r="J56" s="240"/>
      <c r="K56" s="241"/>
      <c r="L56" s="242"/>
      <c r="M56" s="242"/>
      <c r="N56" s="243"/>
      <c r="O56" s="136"/>
      <c r="P56" s="240"/>
      <c r="Q56" s="244"/>
      <c r="R56" s="245"/>
      <c r="S56" s="245"/>
      <c r="T56" s="246"/>
      <c r="U56" s="239"/>
      <c r="V56" s="240"/>
      <c r="W56" s="241"/>
      <c r="X56" s="242"/>
      <c r="Y56" s="242"/>
      <c r="Z56" s="243"/>
      <c r="AA56" s="136"/>
      <c r="AB56" s="240"/>
      <c r="AC56" s="245"/>
      <c r="AD56" s="245"/>
      <c r="AE56" s="245"/>
      <c r="AF56" s="246"/>
      <c r="AG56" s="239">
        <v>4</v>
      </c>
      <c r="AH56" s="240" t="s">
        <v>3</v>
      </c>
      <c r="AI56" s="241">
        <v>18</v>
      </c>
      <c r="AJ56" s="242">
        <v>10</v>
      </c>
      <c r="AK56" s="242"/>
      <c r="AL56" s="243"/>
      <c r="AM56" s="136">
        <v>1</v>
      </c>
      <c r="AN56" s="240"/>
      <c r="AO56" s="245"/>
      <c r="AP56" s="245"/>
      <c r="AQ56" s="245"/>
      <c r="AR56" s="246">
        <v>12</v>
      </c>
      <c r="AS56" s="239"/>
      <c r="AT56" s="247"/>
      <c r="AU56" s="242"/>
      <c r="AV56" s="242"/>
      <c r="AW56" s="242"/>
      <c r="AX56" s="243"/>
      <c r="AY56" s="136"/>
      <c r="AZ56" s="240"/>
      <c r="BA56" s="245"/>
      <c r="BB56" s="245"/>
      <c r="BC56" s="245"/>
      <c r="BD56" s="71"/>
    </row>
    <row r="57" spans="1:56" s="64" customFormat="1" ht="25.05" customHeight="1">
      <c r="A57" s="217">
        <v>36</v>
      </c>
      <c r="B57" s="234" t="s">
        <v>34</v>
      </c>
      <c r="C57" s="134">
        <f t="shared" si="96"/>
        <v>1</v>
      </c>
      <c r="D57" s="236">
        <f t="shared" si="97"/>
        <v>24</v>
      </c>
      <c r="E57" s="237">
        <f t="shared" si="98"/>
        <v>12</v>
      </c>
      <c r="F57" s="237">
        <f t="shared" si="98"/>
        <v>4</v>
      </c>
      <c r="G57" s="237">
        <f t="shared" si="98"/>
        <v>8</v>
      </c>
      <c r="H57" s="238">
        <f t="shared" si="98"/>
        <v>0</v>
      </c>
      <c r="I57" s="239"/>
      <c r="J57" s="240"/>
      <c r="K57" s="241"/>
      <c r="L57" s="242"/>
      <c r="M57" s="242"/>
      <c r="N57" s="243"/>
      <c r="O57" s="136"/>
      <c r="P57" s="240"/>
      <c r="Q57" s="244"/>
      <c r="R57" s="245"/>
      <c r="S57" s="245"/>
      <c r="T57" s="246"/>
      <c r="U57" s="239"/>
      <c r="V57" s="240"/>
      <c r="W57" s="241"/>
      <c r="X57" s="242"/>
      <c r="Y57" s="242"/>
      <c r="Z57" s="243"/>
      <c r="AA57" s="136"/>
      <c r="AB57" s="240"/>
      <c r="AC57" s="245"/>
      <c r="AD57" s="245"/>
      <c r="AE57" s="245"/>
      <c r="AF57" s="246"/>
      <c r="AG57" s="239">
        <v>4</v>
      </c>
      <c r="AH57" s="240" t="s">
        <v>3</v>
      </c>
      <c r="AI57" s="241">
        <v>12</v>
      </c>
      <c r="AJ57" s="242">
        <v>4</v>
      </c>
      <c r="AK57" s="242">
        <v>8</v>
      </c>
      <c r="AL57" s="243"/>
      <c r="AM57" s="136"/>
      <c r="AN57" s="240"/>
      <c r="AO57" s="245"/>
      <c r="AP57" s="245"/>
      <c r="AQ57" s="245"/>
      <c r="AR57" s="246"/>
      <c r="AS57" s="239"/>
      <c r="AT57" s="247"/>
      <c r="AU57" s="242"/>
      <c r="AV57" s="242"/>
      <c r="AW57" s="242"/>
      <c r="AX57" s="243"/>
      <c r="AY57" s="136"/>
      <c r="AZ57" s="240"/>
      <c r="BA57" s="245"/>
      <c r="BB57" s="245"/>
      <c r="BC57" s="245"/>
      <c r="BD57" s="71"/>
    </row>
    <row r="58" spans="1:56" s="64" customFormat="1" ht="25.05" customHeight="1">
      <c r="A58" s="217">
        <v>37</v>
      </c>
      <c r="B58" s="234" t="s">
        <v>56</v>
      </c>
      <c r="C58" s="134">
        <f t="shared" si="96"/>
        <v>0</v>
      </c>
      <c r="D58" s="236">
        <f t="shared" si="97"/>
        <v>20</v>
      </c>
      <c r="E58" s="237">
        <f t="shared" si="98"/>
        <v>10</v>
      </c>
      <c r="F58" s="237">
        <f t="shared" si="98"/>
        <v>0</v>
      </c>
      <c r="G58" s="237">
        <f t="shared" si="98"/>
        <v>0</v>
      </c>
      <c r="H58" s="238">
        <f t="shared" si="98"/>
        <v>10</v>
      </c>
      <c r="I58" s="239"/>
      <c r="J58" s="240"/>
      <c r="K58" s="241"/>
      <c r="L58" s="242"/>
      <c r="M58" s="242"/>
      <c r="N58" s="243"/>
      <c r="O58" s="136"/>
      <c r="P58" s="240"/>
      <c r="Q58" s="244"/>
      <c r="R58" s="245"/>
      <c r="S58" s="245"/>
      <c r="T58" s="246"/>
      <c r="U58" s="239"/>
      <c r="V58" s="240"/>
      <c r="W58" s="241"/>
      <c r="X58" s="242"/>
      <c r="Y58" s="242"/>
      <c r="Z58" s="243"/>
      <c r="AA58" s="136"/>
      <c r="AB58" s="240"/>
      <c r="AC58" s="245"/>
      <c r="AD58" s="245"/>
      <c r="AE58" s="245"/>
      <c r="AF58" s="246"/>
      <c r="AG58" s="239">
        <v>3</v>
      </c>
      <c r="AH58" s="240"/>
      <c r="AI58" s="241">
        <v>10</v>
      </c>
      <c r="AJ58" s="242"/>
      <c r="AK58" s="242"/>
      <c r="AL58" s="243">
        <v>10</v>
      </c>
      <c r="AM58" s="136"/>
      <c r="AN58" s="240"/>
      <c r="AO58" s="245"/>
      <c r="AP58" s="245"/>
      <c r="AQ58" s="245"/>
      <c r="AR58" s="246"/>
      <c r="AS58" s="239"/>
      <c r="AT58" s="247"/>
      <c r="AU58" s="242"/>
      <c r="AV58" s="242"/>
      <c r="AW58" s="242"/>
      <c r="AX58" s="243"/>
      <c r="AY58" s="136"/>
      <c r="AZ58" s="240"/>
      <c r="BA58" s="245"/>
      <c r="BB58" s="245"/>
      <c r="BC58" s="245"/>
      <c r="BD58" s="71"/>
    </row>
    <row r="59" spans="1:56" s="64" customFormat="1" ht="25.05" customHeight="1">
      <c r="A59" s="217">
        <v>38</v>
      </c>
      <c r="B59" s="234" t="s">
        <v>52</v>
      </c>
      <c r="C59" s="134">
        <f t="shared" si="96"/>
        <v>0</v>
      </c>
      <c r="D59" s="236">
        <f t="shared" si="97"/>
        <v>16</v>
      </c>
      <c r="E59" s="237">
        <f t="shared" si="98"/>
        <v>8</v>
      </c>
      <c r="F59" s="237">
        <f t="shared" si="98"/>
        <v>0</v>
      </c>
      <c r="G59" s="237">
        <f t="shared" si="98"/>
        <v>8</v>
      </c>
      <c r="H59" s="238">
        <f t="shared" si="98"/>
        <v>0</v>
      </c>
      <c r="I59" s="239"/>
      <c r="J59" s="240"/>
      <c r="K59" s="241"/>
      <c r="L59" s="242"/>
      <c r="M59" s="242"/>
      <c r="N59" s="243"/>
      <c r="O59" s="136"/>
      <c r="P59" s="240"/>
      <c r="Q59" s="244"/>
      <c r="R59" s="245"/>
      <c r="S59" s="245"/>
      <c r="T59" s="246"/>
      <c r="U59" s="239"/>
      <c r="V59" s="240"/>
      <c r="W59" s="241"/>
      <c r="X59" s="242"/>
      <c r="Y59" s="242"/>
      <c r="Z59" s="243"/>
      <c r="AA59" s="136"/>
      <c r="AB59" s="240"/>
      <c r="AC59" s="245"/>
      <c r="AD59" s="245"/>
      <c r="AE59" s="245"/>
      <c r="AF59" s="246"/>
      <c r="AG59" s="239">
        <v>2</v>
      </c>
      <c r="AH59" s="240"/>
      <c r="AI59" s="241">
        <v>8</v>
      </c>
      <c r="AJ59" s="242"/>
      <c r="AK59" s="242">
        <v>8</v>
      </c>
      <c r="AL59" s="243"/>
      <c r="AM59" s="136"/>
      <c r="AN59" s="240"/>
      <c r="AO59" s="245"/>
      <c r="AP59" s="245"/>
      <c r="AQ59" s="245"/>
      <c r="AR59" s="246"/>
      <c r="AS59" s="239"/>
      <c r="AT59" s="247"/>
      <c r="AU59" s="242"/>
      <c r="AV59" s="242"/>
      <c r="AW59" s="242"/>
      <c r="AX59" s="243"/>
      <c r="AY59" s="136"/>
      <c r="AZ59" s="240"/>
      <c r="BA59" s="245"/>
      <c r="BB59" s="245"/>
      <c r="BC59" s="245"/>
      <c r="BD59" s="71"/>
    </row>
    <row r="60" spans="1:56" s="64" customFormat="1" ht="25.05" customHeight="1">
      <c r="A60" s="217">
        <v>39</v>
      </c>
      <c r="B60" s="234" t="s">
        <v>44</v>
      </c>
      <c r="C60" s="134">
        <f t="shared" si="96"/>
        <v>1</v>
      </c>
      <c r="D60" s="236">
        <f t="shared" si="97"/>
        <v>30</v>
      </c>
      <c r="E60" s="237">
        <f t="shared" si="98"/>
        <v>16</v>
      </c>
      <c r="F60" s="237">
        <f t="shared" si="98"/>
        <v>14</v>
      </c>
      <c r="G60" s="237">
        <f t="shared" si="98"/>
        <v>0</v>
      </c>
      <c r="H60" s="238">
        <f t="shared" si="98"/>
        <v>0</v>
      </c>
      <c r="I60" s="239"/>
      <c r="J60" s="240"/>
      <c r="K60" s="241"/>
      <c r="L60" s="242"/>
      <c r="M60" s="242"/>
      <c r="N60" s="243"/>
      <c r="O60" s="136"/>
      <c r="P60" s="240"/>
      <c r="Q60" s="244"/>
      <c r="R60" s="245"/>
      <c r="S60" s="245"/>
      <c r="T60" s="246"/>
      <c r="U60" s="239"/>
      <c r="V60" s="240"/>
      <c r="W60" s="241"/>
      <c r="X60" s="242"/>
      <c r="Y60" s="242"/>
      <c r="Z60" s="243"/>
      <c r="AA60" s="136"/>
      <c r="AB60" s="240"/>
      <c r="AC60" s="245"/>
      <c r="AD60" s="245"/>
      <c r="AE60" s="245"/>
      <c r="AF60" s="246"/>
      <c r="AG60" s="239"/>
      <c r="AH60" s="240"/>
      <c r="AI60" s="241"/>
      <c r="AJ60" s="242"/>
      <c r="AK60" s="242"/>
      <c r="AL60" s="243"/>
      <c r="AM60" s="136">
        <v>3</v>
      </c>
      <c r="AN60" s="240" t="s">
        <v>3</v>
      </c>
      <c r="AO60" s="245">
        <v>16</v>
      </c>
      <c r="AP60" s="245">
        <v>14</v>
      </c>
      <c r="AQ60" s="245"/>
      <c r="AR60" s="246"/>
      <c r="AS60" s="239"/>
      <c r="AT60" s="247"/>
      <c r="AU60" s="242"/>
      <c r="AV60" s="242"/>
      <c r="AW60" s="242"/>
      <c r="AX60" s="243"/>
      <c r="AY60" s="136"/>
      <c r="AZ60" s="240"/>
      <c r="BA60" s="245"/>
      <c r="BB60" s="245"/>
      <c r="BC60" s="245"/>
      <c r="BD60" s="71"/>
    </row>
    <row r="61" spans="1:56" s="64" customFormat="1" ht="25.05" customHeight="1">
      <c r="A61" s="217">
        <v>40</v>
      </c>
      <c r="B61" s="234" t="s">
        <v>76</v>
      </c>
      <c r="C61" s="134">
        <f t="shared" si="96"/>
        <v>0</v>
      </c>
      <c r="D61" s="236">
        <f t="shared" si="97"/>
        <v>0</v>
      </c>
      <c r="E61" s="237">
        <f t="shared" si="98"/>
        <v>0</v>
      </c>
      <c r="F61" s="237">
        <f t="shared" si="98"/>
        <v>0</v>
      </c>
      <c r="G61" s="237">
        <f t="shared" si="98"/>
        <v>0</v>
      </c>
      <c r="H61" s="238">
        <f t="shared" si="98"/>
        <v>0</v>
      </c>
      <c r="I61" s="239"/>
      <c r="J61" s="240"/>
      <c r="K61" s="241"/>
      <c r="L61" s="242"/>
      <c r="M61" s="242"/>
      <c r="N61" s="243"/>
      <c r="O61" s="136"/>
      <c r="P61" s="240"/>
      <c r="Q61" s="244"/>
      <c r="R61" s="245"/>
      <c r="S61" s="245"/>
      <c r="T61" s="246"/>
      <c r="U61" s="239"/>
      <c r="V61" s="240"/>
      <c r="W61" s="241"/>
      <c r="X61" s="242"/>
      <c r="Y61" s="242"/>
      <c r="Z61" s="243"/>
      <c r="AA61" s="136"/>
      <c r="AB61" s="240"/>
      <c r="AC61" s="245"/>
      <c r="AD61" s="245"/>
      <c r="AE61" s="245"/>
      <c r="AF61" s="246"/>
      <c r="AG61" s="239"/>
      <c r="AH61" s="240"/>
      <c r="AI61" s="241"/>
      <c r="AJ61" s="242"/>
      <c r="AK61" s="242"/>
      <c r="AL61" s="243"/>
      <c r="AM61" s="136">
        <v>4</v>
      </c>
      <c r="AN61" s="240"/>
      <c r="AO61" s="245"/>
      <c r="AP61" s="245"/>
      <c r="AQ61" s="245"/>
      <c r="AR61" s="246"/>
      <c r="AS61" s="239"/>
      <c r="AT61" s="247"/>
      <c r="AU61" s="242"/>
      <c r="AV61" s="242"/>
      <c r="AW61" s="242"/>
      <c r="AX61" s="243"/>
      <c r="AY61" s="136"/>
      <c r="AZ61" s="240"/>
      <c r="BA61" s="245"/>
      <c r="BB61" s="245"/>
      <c r="BC61" s="245"/>
      <c r="BD61" s="71"/>
    </row>
    <row r="62" spans="1:56" s="64" customFormat="1" ht="25.05" customHeight="1">
      <c r="A62" s="217">
        <v>41</v>
      </c>
      <c r="B62" s="234" t="s">
        <v>109</v>
      </c>
      <c r="C62" s="134">
        <f t="shared" si="96"/>
        <v>0</v>
      </c>
      <c r="D62" s="236">
        <f t="shared" si="97"/>
        <v>20</v>
      </c>
      <c r="E62" s="237">
        <f t="shared" si="98"/>
        <v>10</v>
      </c>
      <c r="F62" s="237">
        <f t="shared" si="98"/>
        <v>0</v>
      </c>
      <c r="G62" s="237">
        <f t="shared" si="98"/>
        <v>10</v>
      </c>
      <c r="H62" s="238">
        <f t="shared" si="98"/>
        <v>0</v>
      </c>
      <c r="I62" s="239"/>
      <c r="J62" s="240"/>
      <c r="K62" s="241"/>
      <c r="L62" s="242"/>
      <c r="M62" s="242"/>
      <c r="N62" s="243"/>
      <c r="O62" s="136"/>
      <c r="P62" s="240"/>
      <c r="Q62" s="244"/>
      <c r="R62" s="245"/>
      <c r="S62" s="245"/>
      <c r="T62" s="246"/>
      <c r="U62" s="239"/>
      <c r="V62" s="240"/>
      <c r="W62" s="241"/>
      <c r="X62" s="242"/>
      <c r="Y62" s="242"/>
      <c r="Z62" s="243"/>
      <c r="AA62" s="136"/>
      <c r="AB62" s="240"/>
      <c r="AC62" s="245"/>
      <c r="AD62" s="245"/>
      <c r="AE62" s="245"/>
      <c r="AF62" s="246"/>
      <c r="AG62" s="239"/>
      <c r="AH62" s="240"/>
      <c r="AI62" s="241"/>
      <c r="AJ62" s="242"/>
      <c r="AK62" s="242"/>
      <c r="AL62" s="243"/>
      <c r="AM62" s="136">
        <v>2</v>
      </c>
      <c r="AN62" s="240"/>
      <c r="AO62" s="245">
        <v>10</v>
      </c>
      <c r="AP62" s="245"/>
      <c r="AQ62" s="245">
        <v>10</v>
      </c>
      <c r="AR62" s="246"/>
      <c r="AS62" s="239"/>
      <c r="AT62" s="247"/>
      <c r="AU62" s="242"/>
      <c r="AV62" s="242"/>
      <c r="AW62" s="242"/>
      <c r="AX62" s="243"/>
      <c r="AY62" s="136"/>
      <c r="AZ62" s="240"/>
      <c r="BA62" s="245"/>
      <c r="BB62" s="245"/>
      <c r="BC62" s="245"/>
      <c r="BD62" s="71"/>
    </row>
    <row r="63" spans="1:56" s="64" customFormat="1" ht="25.05" customHeight="1">
      <c r="A63" s="217">
        <v>42</v>
      </c>
      <c r="B63" s="234" t="s">
        <v>49</v>
      </c>
      <c r="C63" s="134">
        <f t="shared" si="94"/>
        <v>0</v>
      </c>
      <c r="D63" s="236">
        <f t="shared" si="92"/>
        <v>16</v>
      </c>
      <c r="E63" s="237">
        <f t="shared" si="95"/>
        <v>8</v>
      </c>
      <c r="F63" s="237">
        <f t="shared" si="95"/>
        <v>0</v>
      </c>
      <c r="G63" s="237">
        <f t="shared" si="95"/>
        <v>8</v>
      </c>
      <c r="H63" s="238">
        <f t="shared" si="95"/>
        <v>0</v>
      </c>
      <c r="I63" s="239"/>
      <c r="J63" s="240"/>
      <c r="K63" s="241"/>
      <c r="L63" s="242"/>
      <c r="M63" s="242"/>
      <c r="N63" s="243"/>
      <c r="O63" s="136"/>
      <c r="P63" s="240"/>
      <c r="Q63" s="244"/>
      <c r="R63" s="245"/>
      <c r="S63" s="245"/>
      <c r="T63" s="246"/>
      <c r="U63" s="239"/>
      <c r="V63" s="240"/>
      <c r="W63" s="241"/>
      <c r="X63" s="242"/>
      <c r="Y63" s="242"/>
      <c r="Z63" s="243"/>
      <c r="AA63" s="136"/>
      <c r="AB63" s="240"/>
      <c r="AC63" s="245"/>
      <c r="AD63" s="245"/>
      <c r="AE63" s="245"/>
      <c r="AF63" s="246"/>
      <c r="AG63" s="239"/>
      <c r="AH63" s="240"/>
      <c r="AI63" s="241"/>
      <c r="AJ63" s="242"/>
      <c r="AK63" s="242"/>
      <c r="AL63" s="243"/>
      <c r="AM63" s="136">
        <v>2</v>
      </c>
      <c r="AN63" s="240"/>
      <c r="AO63" s="245">
        <v>8</v>
      </c>
      <c r="AP63" s="245"/>
      <c r="AQ63" s="245">
        <v>8</v>
      </c>
      <c r="AR63" s="246"/>
      <c r="AS63" s="239"/>
      <c r="AT63" s="247"/>
      <c r="AU63" s="242"/>
      <c r="AV63" s="242"/>
      <c r="AW63" s="242"/>
      <c r="AX63" s="243"/>
      <c r="AY63" s="136"/>
      <c r="AZ63" s="240"/>
      <c r="BA63" s="245"/>
      <c r="BB63" s="245"/>
      <c r="BC63" s="245"/>
      <c r="BD63" s="71"/>
    </row>
    <row r="64" spans="1:56" s="64" customFormat="1" ht="25.05" customHeight="1">
      <c r="A64" s="217">
        <v>43</v>
      </c>
      <c r="B64" s="234" t="s">
        <v>128</v>
      </c>
      <c r="C64" s="134">
        <f>IF(J64="E",1,0)+IF(P64="E",1,0)+IF(V64="E",1,0)+IF(AB64="E",1,0)+IF(AH64="E",1,0)+IF(AN64="E",1,0)+IF(AT64="E",1,0)+IF(AZ64="E",1,0)</f>
        <v>0</v>
      </c>
      <c r="D64" s="236">
        <f>SUM(E64:H64)</f>
        <v>20</v>
      </c>
      <c r="E64" s="237">
        <f t="shared" ref="E64:H65" si="99">SUM(K64,Q64,W64,AC64,AI64,AO64,AU64,BA64)</f>
        <v>0</v>
      </c>
      <c r="F64" s="237">
        <f t="shared" si="99"/>
        <v>0</v>
      </c>
      <c r="G64" s="237">
        <f t="shared" si="99"/>
        <v>0</v>
      </c>
      <c r="H64" s="238">
        <f t="shared" si="99"/>
        <v>20</v>
      </c>
      <c r="I64" s="239"/>
      <c r="J64" s="240"/>
      <c r="K64" s="241"/>
      <c r="L64" s="242"/>
      <c r="M64" s="242"/>
      <c r="N64" s="243"/>
      <c r="O64" s="136"/>
      <c r="P64" s="240"/>
      <c r="Q64" s="244"/>
      <c r="R64" s="245"/>
      <c r="S64" s="245"/>
      <c r="T64" s="246"/>
      <c r="U64" s="239"/>
      <c r="V64" s="240"/>
      <c r="W64" s="241"/>
      <c r="X64" s="242"/>
      <c r="Y64" s="242"/>
      <c r="Z64" s="243"/>
      <c r="AA64" s="136"/>
      <c r="AB64" s="240"/>
      <c r="AC64" s="245"/>
      <c r="AD64" s="245"/>
      <c r="AE64" s="245"/>
      <c r="AF64" s="246"/>
      <c r="AG64" s="239"/>
      <c r="AH64" s="240"/>
      <c r="AI64" s="241"/>
      <c r="AJ64" s="242"/>
      <c r="AK64" s="242"/>
      <c r="AL64" s="243"/>
      <c r="AM64" s="136"/>
      <c r="AN64" s="240"/>
      <c r="AO64" s="245"/>
      <c r="AP64" s="245"/>
      <c r="AQ64" s="245"/>
      <c r="AR64" s="246"/>
      <c r="AS64" s="239">
        <v>5</v>
      </c>
      <c r="AT64" s="247"/>
      <c r="AU64" s="242"/>
      <c r="AV64" s="242"/>
      <c r="AW64" s="242"/>
      <c r="AX64" s="243">
        <v>20</v>
      </c>
      <c r="AY64" s="136"/>
      <c r="AZ64" s="240"/>
      <c r="BA64" s="245"/>
      <c r="BB64" s="245"/>
      <c r="BC64" s="245"/>
      <c r="BD64" s="71"/>
    </row>
    <row r="65" spans="1:56" s="64" customFormat="1" ht="25.05" customHeight="1">
      <c r="A65" s="217">
        <v>44</v>
      </c>
      <c r="B65" s="234" t="s">
        <v>59</v>
      </c>
      <c r="C65" s="134">
        <f>IF(J65="E",1,0)+IF(P65="E",1,0)+IF(V65="E",1,0)+IF(AB65="E",1,0)+IF(AH65="E",1,0)+IF(AN65="E",1,0)+IF(AT65="E",1,0)+IF(AZ65="E",1,0)</f>
        <v>1</v>
      </c>
      <c r="D65" s="236">
        <f>SUM(E65:H65)</f>
        <v>30</v>
      </c>
      <c r="E65" s="237">
        <f t="shared" si="99"/>
        <v>20</v>
      </c>
      <c r="F65" s="237">
        <f t="shared" si="99"/>
        <v>10</v>
      </c>
      <c r="G65" s="237">
        <f t="shared" si="99"/>
        <v>0</v>
      </c>
      <c r="H65" s="238">
        <f t="shared" si="99"/>
        <v>0</v>
      </c>
      <c r="I65" s="239"/>
      <c r="J65" s="240"/>
      <c r="K65" s="241"/>
      <c r="L65" s="242"/>
      <c r="M65" s="242"/>
      <c r="N65" s="243"/>
      <c r="O65" s="136"/>
      <c r="P65" s="240"/>
      <c r="Q65" s="244"/>
      <c r="R65" s="245"/>
      <c r="S65" s="245"/>
      <c r="T65" s="246"/>
      <c r="U65" s="239"/>
      <c r="V65" s="240"/>
      <c r="W65" s="241"/>
      <c r="X65" s="242"/>
      <c r="Y65" s="242"/>
      <c r="Z65" s="243"/>
      <c r="AA65" s="136"/>
      <c r="AB65" s="240"/>
      <c r="AC65" s="245"/>
      <c r="AD65" s="245"/>
      <c r="AE65" s="245"/>
      <c r="AF65" s="246"/>
      <c r="AG65" s="239"/>
      <c r="AH65" s="240"/>
      <c r="AI65" s="241"/>
      <c r="AJ65" s="242"/>
      <c r="AK65" s="242"/>
      <c r="AL65" s="243"/>
      <c r="AM65" s="136"/>
      <c r="AN65" s="240"/>
      <c r="AO65" s="245"/>
      <c r="AP65" s="245"/>
      <c r="AQ65" s="245"/>
      <c r="AR65" s="246"/>
      <c r="AS65" s="239">
        <v>3</v>
      </c>
      <c r="AT65" s="247" t="s">
        <v>3</v>
      </c>
      <c r="AU65" s="242">
        <v>20</v>
      </c>
      <c r="AV65" s="242">
        <v>10</v>
      </c>
      <c r="AW65" s="242"/>
      <c r="AX65" s="243"/>
      <c r="AY65" s="136"/>
      <c r="AZ65" s="240"/>
      <c r="BA65" s="245"/>
      <c r="BB65" s="245"/>
      <c r="BC65" s="245"/>
      <c r="BD65" s="71"/>
    </row>
    <row r="66" spans="1:56" s="64" customFormat="1" ht="25.05" customHeight="1">
      <c r="A66" s="217">
        <v>45</v>
      </c>
      <c r="B66" s="250" t="s">
        <v>126</v>
      </c>
      <c r="C66" s="134">
        <f t="shared" ref="C66:C70" si="100">IF(J66="E",1,0)+IF(P66="E",1,0)+IF(V66="E",1,0)+IF(AB66="E",1,0)+IF(AH66="E",1,0)+IF(AN66="E",1,0)+IF(AT66="E",1,0)+IF(AZ66="E",1,0)</f>
        <v>0</v>
      </c>
      <c r="D66" s="236">
        <f t="shared" ref="D66:D70" si="101">SUM(E66:H66)</f>
        <v>28</v>
      </c>
      <c r="E66" s="237">
        <f t="shared" ref="E66:E70" si="102">SUM(K66,Q66,W66,AC66,AI66,AO66,AU66,BA66)</f>
        <v>16</v>
      </c>
      <c r="F66" s="237">
        <f t="shared" ref="F66:F70" si="103">SUM(L66,R66,X66,AD66,AJ66,AP66,AV66,BB66)</f>
        <v>0</v>
      </c>
      <c r="G66" s="237">
        <f t="shared" ref="G66:G70" si="104">SUM(M66,S66,Y66,AE66,AK66,AQ66,AW66,BC66)</f>
        <v>12</v>
      </c>
      <c r="H66" s="238">
        <f t="shared" ref="H66:H70" si="105">SUM(N66,T66,Z66,AF66,AL66,AR66,AX66,BD66)</f>
        <v>0</v>
      </c>
      <c r="I66" s="239"/>
      <c r="J66" s="240"/>
      <c r="K66" s="241"/>
      <c r="L66" s="242"/>
      <c r="M66" s="242"/>
      <c r="N66" s="243"/>
      <c r="O66" s="136"/>
      <c r="P66" s="240"/>
      <c r="Q66" s="244"/>
      <c r="R66" s="245"/>
      <c r="S66" s="245"/>
      <c r="T66" s="246"/>
      <c r="U66" s="239"/>
      <c r="V66" s="240"/>
      <c r="W66" s="241"/>
      <c r="X66" s="242"/>
      <c r="Y66" s="242"/>
      <c r="Z66" s="243"/>
      <c r="AA66" s="136"/>
      <c r="AB66" s="240"/>
      <c r="AC66" s="245"/>
      <c r="AD66" s="245"/>
      <c r="AE66" s="245"/>
      <c r="AF66" s="246"/>
      <c r="AG66" s="239"/>
      <c r="AH66" s="240"/>
      <c r="AI66" s="241"/>
      <c r="AJ66" s="242"/>
      <c r="AK66" s="242"/>
      <c r="AL66" s="243"/>
      <c r="AM66" s="136"/>
      <c r="AN66" s="240"/>
      <c r="AO66" s="245"/>
      <c r="AP66" s="245"/>
      <c r="AQ66" s="245"/>
      <c r="AR66" s="246"/>
      <c r="AS66" s="239">
        <v>3</v>
      </c>
      <c r="AT66" s="247"/>
      <c r="AU66" s="242">
        <v>16</v>
      </c>
      <c r="AV66" s="242"/>
      <c r="AW66" s="242">
        <v>12</v>
      </c>
      <c r="AX66" s="243"/>
      <c r="AY66" s="136"/>
      <c r="AZ66" s="240"/>
      <c r="BA66" s="245"/>
      <c r="BB66" s="245"/>
      <c r="BC66" s="245"/>
      <c r="BD66" s="71"/>
    </row>
    <row r="67" spans="1:56" s="64" customFormat="1" ht="25.05" customHeight="1">
      <c r="A67" s="217"/>
      <c r="B67" s="251" t="s">
        <v>91</v>
      </c>
      <c r="C67" s="134"/>
      <c r="D67" s="236"/>
      <c r="E67" s="237"/>
      <c r="F67" s="237"/>
      <c r="G67" s="237"/>
      <c r="H67" s="238"/>
      <c r="I67" s="239"/>
      <c r="J67" s="240"/>
      <c r="K67" s="241"/>
      <c r="L67" s="242"/>
      <c r="M67" s="242"/>
      <c r="N67" s="243"/>
      <c r="O67" s="136"/>
      <c r="P67" s="240"/>
      <c r="Q67" s="244"/>
      <c r="R67" s="245"/>
      <c r="S67" s="245"/>
      <c r="T67" s="246"/>
      <c r="U67" s="239"/>
      <c r="V67" s="240"/>
      <c r="W67" s="241"/>
      <c r="X67" s="242"/>
      <c r="Y67" s="242"/>
      <c r="Z67" s="243"/>
      <c r="AA67" s="136"/>
      <c r="AB67" s="240"/>
      <c r="AC67" s="245"/>
      <c r="AD67" s="245"/>
      <c r="AE67" s="245"/>
      <c r="AF67" s="246"/>
      <c r="AG67" s="239"/>
      <c r="AH67" s="240"/>
      <c r="AI67" s="241"/>
      <c r="AJ67" s="242"/>
      <c r="AK67" s="242"/>
      <c r="AL67" s="243"/>
      <c r="AM67" s="136"/>
      <c r="AN67" s="240"/>
      <c r="AO67" s="245"/>
      <c r="AP67" s="245"/>
      <c r="AQ67" s="245"/>
      <c r="AR67" s="246"/>
      <c r="AS67" s="239"/>
      <c r="AT67" s="247"/>
      <c r="AU67" s="242"/>
      <c r="AV67" s="242"/>
      <c r="AW67" s="242"/>
      <c r="AX67" s="243"/>
      <c r="AY67" s="136"/>
      <c r="AZ67" s="240"/>
      <c r="BA67" s="245"/>
      <c r="BB67" s="245"/>
      <c r="BC67" s="245"/>
      <c r="BD67" s="71"/>
    </row>
    <row r="68" spans="1:56" s="64" customFormat="1" ht="25.05" customHeight="1">
      <c r="A68" s="217"/>
      <c r="B68" s="251" t="s">
        <v>92</v>
      </c>
      <c r="C68" s="134"/>
      <c r="D68" s="236"/>
      <c r="E68" s="237"/>
      <c r="F68" s="237"/>
      <c r="G68" s="237"/>
      <c r="H68" s="238"/>
      <c r="I68" s="239"/>
      <c r="J68" s="240"/>
      <c r="K68" s="241"/>
      <c r="L68" s="242"/>
      <c r="M68" s="242"/>
      <c r="N68" s="243"/>
      <c r="O68" s="136"/>
      <c r="P68" s="240"/>
      <c r="Q68" s="244"/>
      <c r="R68" s="245"/>
      <c r="S68" s="245"/>
      <c r="T68" s="246"/>
      <c r="U68" s="239"/>
      <c r="V68" s="240"/>
      <c r="W68" s="241"/>
      <c r="X68" s="242"/>
      <c r="Y68" s="242"/>
      <c r="Z68" s="243"/>
      <c r="AA68" s="136"/>
      <c r="AB68" s="240"/>
      <c r="AC68" s="245"/>
      <c r="AD68" s="245"/>
      <c r="AE68" s="245"/>
      <c r="AF68" s="246"/>
      <c r="AG68" s="239"/>
      <c r="AH68" s="240"/>
      <c r="AI68" s="241"/>
      <c r="AJ68" s="242"/>
      <c r="AK68" s="242"/>
      <c r="AL68" s="243"/>
      <c r="AM68" s="136"/>
      <c r="AN68" s="240"/>
      <c r="AO68" s="245"/>
      <c r="AP68" s="245"/>
      <c r="AQ68" s="245"/>
      <c r="AR68" s="246"/>
      <c r="AS68" s="239"/>
      <c r="AT68" s="247"/>
      <c r="AU68" s="242"/>
      <c r="AV68" s="242"/>
      <c r="AW68" s="242"/>
      <c r="AX68" s="243"/>
      <c r="AY68" s="136"/>
      <c r="AZ68" s="240"/>
      <c r="BA68" s="245"/>
      <c r="BB68" s="245"/>
      <c r="BC68" s="245"/>
      <c r="BD68" s="71"/>
    </row>
    <row r="69" spans="1:56" s="64" customFormat="1" ht="25.05" customHeight="1">
      <c r="A69" s="217">
        <v>46</v>
      </c>
      <c r="B69" s="234" t="s">
        <v>45</v>
      </c>
      <c r="C69" s="134">
        <f>IF(J69="E",1,0)+IF(P69="E",1,0)+IF(V69="E",1,0)+IF(AB69="E",1,0)+IF(AH69="E",1,0)+IF(AN69="E",1,0)+IF(AT69="E",1,0)+IF(AZ69="E",1,0)</f>
        <v>1</v>
      </c>
      <c r="D69" s="236">
        <f>SUM(E69:H69)</f>
        <v>24</v>
      </c>
      <c r="E69" s="237">
        <f>SUM(K69,Q69,W69,AC69,AI69,AO69,AU69,BA69)</f>
        <v>12</v>
      </c>
      <c r="F69" s="237">
        <f>SUM(L69,R69,X69,AD69,AJ69,AP69,AV69,BB69)</f>
        <v>12</v>
      </c>
      <c r="G69" s="237">
        <f>SUM(M69,S69,Y69,AE69,AK69,AQ69,AW69,BC69)</f>
        <v>0</v>
      </c>
      <c r="H69" s="238">
        <f>SUM(N69,T69,Z69,AF69,AL69,AR69,AX69,BD69)</f>
        <v>0</v>
      </c>
      <c r="I69" s="239"/>
      <c r="J69" s="240"/>
      <c r="K69" s="241"/>
      <c r="L69" s="242"/>
      <c r="M69" s="242"/>
      <c r="N69" s="243"/>
      <c r="O69" s="136"/>
      <c r="P69" s="240"/>
      <c r="Q69" s="244"/>
      <c r="R69" s="245"/>
      <c r="S69" s="245"/>
      <c r="T69" s="246"/>
      <c r="U69" s="239"/>
      <c r="V69" s="240"/>
      <c r="W69" s="241"/>
      <c r="X69" s="242"/>
      <c r="Y69" s="242"/>
      <c r="Z69" s="243"/>
      <c r="AA69" s="136"/>
      <c r="AB69" s="240"/>
      <c r="AC69" s="245"/>
      <c r="AD69" s="245"/>
      <c r="AE69" s="245"/>
      <c r="AF69" s="246"/>
      <c r="AG69" s="239"/>
      <c r="AH69" s="240"/>
      <c r="AI69" s="241"/>
      <c r="AJ69" s="242"/>
      <c r="AK69" s="242"/>
      <c r="AL69" s="243"/>
      <c r="AM69" s="136"/>
      <c r="AN69" s="240"/>
      <c r="AO69" s="245"/>
      <c r="AP69" s="245"/>
      <c r="AQ69" s="245"/>
      <c r="AR69" s="246"/>
      <c r="AS69" s="239">
        <v>2</v>
      </c>
      <c r="AT69" s="247" t="s">
        <v>3</v>
      </c>
      <c r="AU69" s="242">
        <v>12</v>
      </c>
      <c r="AV69" s="242">
        <v>12</v>
      </c>
      <c r="AW69" s="242"/>
      <c r="AX69" s="243"/>
      <c r="AY69" s="136"/>
      <c r="AZ69" s="240"/>
      <c r="BA69" s="245"/>
      <c r="BB69" s="245"/>
      <c r="BC69" s="245"/>
      <c r="BD69" s="71"/>
    </row>
    <row r="70" spans="1:56" s="64" customFormat="1" ht="25.05" customHeight="1">
      <c r="A70" s="217">
        <v>47</v>
      </c>
      <c r="B70" s="234" t="s">
        <v>22</v>
      </c>
      <c r="C70" s="134">
        <f t="shared" si="100"/>
        <v>0</v>
      </c>
      <c r="D70" s="236">
        <f t="shared" si="101"/>
        <v>16</v>
      </c>
      <c r="E70" s="237">
        <f t="shared" si="102"/>
        <v>8</v>
      </c>
      <c r="F70" s="237">
        <f t="shared" si="103"/>
        <v>0</v>
      </c>
      <c r="G70" s="237">
        <f t="shared" si="104"/>
        <v>0</v>
      </c>
      <c r="H70" s="238">
        <f t="shared" si="105"/>
        <v>8</v>
      </c>
      <c r="I70" s="239"/>
      <c r="J70" s="240"/>
      <c r="K70" s="241"/>
      <c r="L70" s="242"/>
      <c r="M70" s="242"/>
      <c r="N70" s="243"/>
      <c r="O70" s="136"/>
      <c r="P70" s="240"/>
      <c r="Q70" s="244"/>
      <c r="R70" s="245"/>
      <c r="S70" s="245"/>
      <c r="T70" s="246"/>
      <c r="U70" s="239"/>
      <c r="V70" s="240"/>
      <c r="W70" s="241"/>
      <c r="X70" s="242"/>
      <c r="Y70" s="242"/>
      <c r="Z70" s="243"/>
      <c r="AA70" s="136"/>
      <c r="AB70" s="240"/>
      <c r="AC70" s="245"/>
      <c r="AD70" s="245"/>
      <c r="AE70" s="245"/>
      <c r="AF70" s="246"/>
      <c r="AG70" s="239"/>
      <c r="AH70" s="240"/>
      <c r="AI70" s="241"/>
      <c r="AJ70" s="242"/>
      <c r="AK70" s="242"/>
      <c r="AL70" s="243"/>
      <c r="AM70" s="136"/>
      <c r="AN70" s="240"/>
      <c r="AO70" s="245"/>
      <c r="AP70" s="245"/>
      <c r="AQ70" s="245"/>
      <c r="AR70" s="246"/>
      <c r="AS70" s="239">
        <v>2</v>
      </c>
      <c r="AT70" s="247"/>
      <c r="AU70" s="242">
        <v>8</v>
      </c>
      <c r="AV70" s="242"/>
      <c r="AW70" s="242"/>
      <c r="AX70" s="243">
        <v>8</v>
      </c>
      <c r="AY70" s="136"/>
      <c r="AZ70" s="240"/>
      <c r="BA70" s="245"/>
      <c r="BB70" s="245"/>
      <c r="BC70" s="245"/>
      <c r="BD70" s="71"/>
    </row>
    <row r="71" spans="1:56" s="64" customFormat="1" ht="25.05" customHeight="1">
      <c r="A71" s="217">
        <v>48</v>
      </c>
      <c r="B71" s="234" t="s">
        <v>113</v>
      </c>
      <c r="C71" s="134">
        <f>IF(J71="E",1,0)+IF(P71="E",1,0)+IF(V71="E",1,0)+IF(AB71="E",1,0)+IF(AH71="E",1,0)+IF(AN71="E",1,0)+IF(AT71="E",1,0)+IF(AZ71="E",1,0)</f>
        <v>0</v>
      </c>
      <c r="D71" s="236">
        <f>SUM(E71:H71)</f>
        <v>16</v>
      </c>
      <c r="E71" s="237">
        <f>SUM(K71,Q71,W71,AC71,AI71,AO71,AU71,BA71)</f>
        <v>8</v>
      </c>
      <c r="F71" s="237">
        <f>SUM(L71,R71,X71,AD71,AJ71,AP71,AV71,BB71)</f>
        <v>0</v>
      </c>
      <c r="G71" s="237">
        <f>SUM(M71,S71,Y71,AE71,AK71,AQ71,AW71,BC71)</f>
        <v>0</v>
      </c>
      <c r="H71" s="238">
        <f>SUM(N71,T71,Z71,AF71,AL71,AR71,AX71,BD71)</f>
        <v>8</v>
      </c>
      <c r="I71" s="239"/>
      <c r="J71" s="240"/>
      <c r="K71" s="241"/>
      <c r="L71" s="242"/>
      <c r="M71" s="242"/>
      <c r="N71" s="243"/>
      <c r="O71" s="136"/>
      <c r="P71" s="240"/>
      <c r="Q71" s="244"/>
      <c r="R71" s="245"/>
      <c r="S71" s="245"/>
      <c r="T71" s="246"/>
      <c r="U71" s="239"/>
      <c r="V71" s="240"/>
      <c r="W71" s="241"/>
      <c r="X71" s="242"/>
      <c r="Y71" s="242"/>
      <c r="Z71" s="243"/>
      <c r="AA71" s="136"/>
      <c r="AB71" s="240"/>
      <c r="AC71" s="245"/>
      <c r="AD71" s="245"/>
      <c r="AE71" s="245"/>
      <c r="AF71" s="246"/>
      <c r="AG71" s="239"/>
      <c r="AH71" s="240"/>
      <c r="AI71" s="241"/>
      <c r="AJ71" s="242"/>
      <c r="AK71" s="242"/>
      <c r="AL71" s="243"/>
      <c r="AM71" s="136"/>
      <c r="AN71" s="240"/>
      <c r="AO71" s="245"/>
      <c r="AP71" s="245"/>
      <c r="AQ71" s="245"/>
      <c r="AR71" s="246"/>
      <c r="AS71" s="239">
        <v>2</v>
      </c>
      <c r="AT71" s="247"/>
      <c r="AU71" s="242">
        <v>8</v>
      </c>
      <c r="AV71" s="242"/>
      <c r="AW71" s="242"/>
      <c r="AX71" s="243">
        <v>8</v>
      </c>
      <c r="AY71" s="136"/>
      <c r="AZ71" s="240"/>
      <c r="BA71" s="245"/>
      <c r="BB71" s="245"/>
      <c r="BC71" s="245"/>
      <c r="BD71" s="71"/>
    </row>
    <row r="72" spans="1:56" s="64" customFormat="1" ht="25.05" customHeight="1">
      <c r="A72" s="217">
        <v>49</v>
      </c>
      <c r="B72" s="234" t="s">
        <v>55</v>
      </c>
      <c r="C72" s="134">
        <f>IF(J72="E",1,0)+IF(P72="E",1,0)+IF(V72="E",1,0)+IF(AB72="E",1,0)+IF(AH72="E",1,0)+IF(AN72="E",1,0)+IF(AT72="E",1,0)+IF(AZ72="E",1,0)</f>
        <v>0</v>
      </c>
      <c r="D72" s="236">
        <f>SUM(E72:H72)</f>
        <v>16</v>
      </c>
      <c r="E72" s="237">
        <f t="shared" ref="E72:H72" si="106">SUM(K72,Q72,W72,AC72,AI72,AO72,AU72,BA72)</f>
        <v>8</v>
      </c>
      <c r="F72" s="237">
        <f t="shared" si="106"/>
        <v>0</v>
      </c>
      <c r="G72" s="237">
        <f t="shared" si="106"/>
        <v>8</v>
      </c>
      <c r="H72" s="238">
        <f t="shared" si="106"/>
        <v>0</v>
      </c>
      <c r="I72" s="239"/>
      <c r="J72" s="240"/>
      <c r="K72" s="241"/>
      <c r="L72" s="242"/>
      <c r="M72" s="242"/>
      <c r="N72" s="243"/>
      <c r="O72" s="136"/>
      <c r="P72" s="240"/>
      <c r="Q72" s="244"/>
      <c r="R72" s="245"/>
      <c r="S72" s="245"/>
      <c r="T72" s="246"/>
      <c r="U72" s="239"/>
      <c r="V72" s="240"/>
      <c r="W72" s="241"/>
      <c r="X72" s="242"/>
      <c r="Y72" s="242"/>
      <c r="Z72" s="243"/>
      <c r="AA72" s="136"/>
      <c r="AB72" s="240"/>
      <c r="AC72" s="245"/>
      <c r="AD72" s="245"/>
      <c r="AE72" s="245"/>
      <c r="AF72" s="246"/>
      <c r="AG72" s="239"/>
      <c r="AH72" s="240"/>
      <c r="AI72" s="241"/>
      <c r="AJ72" s="242"/>
      <c r="AK72" s="242"/>
      <c r="AL72" s="243"/>
      <c r="AM72" s="136"/>
      <c r="AN72" s="240"/>
      <c r="AO72" s="245"/>
      <c r="AP72" s="245"/>
      <c r="AQ72" s="245"/>
      <c r="AR72" s="246"/>
      <c r="AS72" s="239">
        <v>2</v>
      </c>
      <c r="AT72" s="247"/>
      <c r="AU72" s="242">
        <v>8</v>
      </c>
      <c r="AV72" s="242"/>
      <c r="AW72" s="242">
        <v>8</v>
      </c>
      <c r="AX72" s="243"/>
      <c r="AY72" s="136"/>
      <c r="AZ72" s="240"/>
      <c r="BA72" s="245"/>
      <c r="BB72" s="245"/>
      <c r="BC72" s="245"/>
      <c r="BD72" s="71"/>
    </row>
    <row r="73" spans="1:56" s="64" customFormat="1" ht="25.05" customHeight="1">
      <c r="A73" s="217">
        <v>50</v>
      </c>
      <c r="B73" s="234" t="s">
        <v>90</v>
      </c>
      <c r="C73" s="134">
        <f t="shared" ref="C73:C90" si="107">IF(J73="E",1,0)+IF(P73="E",1,0)+IF(V73="E",1,0)+IF(AB73="E",1,0)+IF(AH73="E",1,0)+IF(AN73="E",1,0)+IF(AT73="E",1,0)+IF(AZ73="E",1,0)</f>
        <v>0</v>
      </c>
      <c r="D73" s="236">
        <f t="shared" ref="D73:D90" si="108">SUM(E73:H73)</f>
        <v>0</v>
      </c>
      <c r="E73" s="237">
        <f t="shared" ref="E73:E90" si="109">SUM(K73,Q73,W73,AC73,AI73,AO73,AU73,BA73)</f>
        <v>0</v>
      </c>
      <c r="F73" s="237">
        <f t="shared" ref="F73:F90" si="110">SUM(L73,R73,X73,AD73,AJ73,AP73,AV73,BB73)</f>
        <v>0</v>
      </c>
      <c r="G73" s="237">
        <f t="shared" ref="G73:G90" si="111">SUM(M73,S73,Y73,AE73,AK73,AQ73,AW73,BC73)</f>
        <v>0</v>
      </c>
      <c r="H73" s="238">
        <f t="shared" ref="H73:H90" si="112">SUM(N73,T73,Z73,AF73,AL73,AR73,AX73,BD73)</f>
        <v>0</v>
      </c>
      <c r="I73" s="239"/>
      <c r="J73" s="240"/>
      <c r="K73" s="241"/>
      <c r="L73" s="242"/>
      <c r="M73" s="242"/>
      <c r="N73" s="243"/>
      <c r="O73" s="136"/>
      <c r="P73" s="240"/>
      <c r="Q73" s="244"/>
      <c r="R73" s="245"/>
      <c r="S73" s="245"/>
      <c r="T73" s="246"/>
      <c r="U73" s="239"/>
      <c r="V73" s="240"/>
      <c r="W73" s="241"/>
      <c r="X73" s="242"/>
      <c r="Y73" s="242"/>
      <c r="Z73" s="243"/>
      <c r="AA73" s="136"/>
      <c r="AB73" s="240"/>
      <c r="AC73" s="245"/>
      <c r="AD73" s="245"/>
      <c r="AE73" s="245"/>
      <c r="AF73" s="246"/>
      <c r="AG73" s="239"/>
      <c r="AH73" s="240"/>
      <c r="AI73" s="241"/>
      <c r="AJ73" s="242"/>
      <c r="AK73" s="242"/>
      <c r="AL73" s="243"/>
      <c r="AM73" s="136"/>
      <c r="AN73" s="240"/>
      <c r="AO73" s="245"/>
      <c r="AP73" s="245"/>
      <c r="AQ73" s="245"/>
      <c r="AR73" s="246"/>
      <c r="AS73" s="239"/>
      <c r="AT73" s="247"/>
      <c r="AU73" s="242"/>
      <c r="AV73" s="242"/>
      <c r="AW73" s="242"/>
      <c r="AX73" s="243"/>
      <c r="AY73" s="136">
        <v>9</v>
      </c>
      <c r="AZ73" s="240"/>
      <c r="BA73" s="245"/>
      <c r="BB73" s="245"/>
      <c r="BC73" s="245"/>
      <c r="BD73" s="71"/>
    </row>
    <row r="74" spans="1:56" s="64" customFormat="1" ht="25.05" customHeight="1">
      <c r="A74" s="217">
        <v>51</v>
      </c>
      <c r="B74" s="234" t="s">
        <v>89</v>
      </c>
      <c r="C74" s="134">
        <f>IF(J74="E",1,0)+IF(P74="E",1,0)+IF(V74="E",1,0)+IF(AB74="E",1,0)+IF(AH74="E",1,0)+IF(AN74="E",1,0)+IF(AT74="E",1,0)+IF(AZ74="E",1,0)</f>
        <v>0</v>
      </c>
      <c r="D74" s="236">
        <f>SUM(E74:H74)</f>
        <v>24</v>
      </c>
      <c r="E74" s="237">
        <f>SUM(K74,Q74,W74,AC74,AI74,AO74,AU74,BA74)</f>
        <v>0</v>
      </c>
      <c r="F74" s="237">
        <f>SUM(L74,R74,X74,AD74,AJ74,AP74,AV74,BB74)</f>
        <v>0</v>
      </c>
      <c r="G74" s="237">
        <f>SUM(M74,S74,Y74,AE74,AK74,AQ74,AW74,BC74)</f>
        <v>0</v>
      </c>
      <c r="H74" s="238">
        <f>SUM(N74,T74,Z74,AF74,AL74,AR74,AX74,BD74)</f>
        <v>24</v>
      </c>
      <c r="I74" s="239"/>
      <c r="J74" s="240"/>
      <c r="K74" s="241"/>
      <c r="L74" s="242"/>
      <c r="M74" s="242"/>
      <c r="N74" s="243"/>
      <c r="O74" s="136"/>
      <c r="P74" s="240"/>
      <c r="Q74" s="244"/>
      <c r="R74" s="245"/>
      <c r="S74" s="245"/>
      <c r="T74" s="246"/>
      <c r="U74" s="239"/>
      <c r="V74" s="240"/>
      <c r="W74" s="241"/>
      <c r="X74" s="242"/>
      <c r="Y74" s="242"/>
      <c r="Z74" s="243"/>
      <c r="AA74" s="136"/>
      <c r="AB74" s="240"/>
      <c r="AC74" s="245"/>
      <c r="AD74" s="245"/>
      <c r="AE74" s="245"/>
      <c r="AF74" s="246"/>
      <c r="AG74" s="239"/>
      <c r="AH74" s="240"/>
      <c r="AI74" s="241"/>
      <c r="AJ74" s="242"/>
      <c r="AK74" s="242"/>
      <c r="AL74" s="243"/>
      <c r="AM74" s="136"/>
      <c r="AN74" s="240"/>
      <c r="AO74" s="245"/>
      <c r="AP74" s="245"/>
      <c r="AQ74" s="245"/>
      <c r="AR74" s="246"/>
      <c r="AS74" s="239">
        <v>3</v>
      </c>
      <c r="AT74" s="247"/>
      <c r="AU74" s="242"/>
      <c r="AV74" s="242"/>
      <c r="AW74" s="242"/>
      <c r="AX74" s="243">
        <v>8</v>
      </c>
      <c r="AY74" s="136">
        <v>3</v>
      </c>
      <c r="AZ74" s="240"/>
      <c r="BA74" s="245"/>
      <c r="BB74" s="245"/>
      <c r="BC74" s="245"/>
      <c r="BD74" s="71">
        <v>16</v>
      </c>
    </row>
    <row r="75" spans="1:56" s="64" customFormat="1" ht="25.05" customHeight="1">
      <c r="A75" s="217">
        <v>52</v>
      </c>
      <c r="B75" s="250" t="s">
        <v>136</v>
      </c>
      <c r="C75" s="134">
        <f t="shared" si="107"/>
        <v>0</v>
      </c>
      <c r="D75" s="236">
        <f t="shared" si="108"/>
        <v>16</v>
      </c>
      <c r="E75" s="237">
        <f t="shared" si="109"/>
        <v>0</v>
      </c>
      <c r="F75" s="237">
        <f t="shared" si="110"/>
        <v>8</v>
      </c>
      <c r="G75" s="237">
        <f t="shared" si="111"/>
        <v>0</v>
      </c>
      <c r="H75" s="238">
        <f t="shared" si="112"/>
        <v>8</v>
      </c>
      <c r="I75" s="239"/>
      <c r="J75" s="240"/>
      <c r="K75" s="241"/>
      <c r="L75" s="242"/>
      <c r="M75" s="242"/>
      <c r="N75" s="243"/>
      <c r="O75" s="136"/>
      <c r="P75" s="240"/>
      <c r="Q75" s="244"/>
      <c r="R75" s="245"/>
      <c r="S75" s="245"/>
      <c r="T75" s="246"/>
      <c r="U75" s="239"/>
      <c r="V75" s="240"/>
      <c r="W75" s="241"/>
      <c r="X75" s="242"/>
      <c r="Y75" s="242"/>
      <c r="Z75" s="243"/>
      <c r="AA75" s="136"/>
      <c r="AB75" s="240"/>
      <c r="AC75" s="245"/>
      <c r="AD75" s="245"/>
      <c r="AE75" s="245"/>
      <c r="AF75" s="246"/>
      <c r="AG75" s="239"/>
      <c r="AH75" s="240"/>
      <c r="AI75" s="241"/>
      <c r="AJ75" s="242"/>
      <c r="AK75" s="242"/>
      <c r="AL75" s="243"/>
      <c r="AM75" s="136"/>
      <c r="AN75" s="240"/>
      <c r="AO75" s="245"/>
      <c r="AP75" s="245"/>
      <c r="AQ75" s="245"/>
      <c r="AR75" s="246"/>
      <c r="AS75" s="239">
        <v>2</v>
      </c>
      <c r="AT75" s="247"/>
      <c r="AU75" s="242"/>
      <c r="AV75" s="242">
        <v>8</v>
      </c>
      <c r="AW75" s="242"/>
      <c r="AX75" s="243">
        <v>8</v>
      </c>
      <c r="AY75" s="136"/>
      <c r="AZ75" s="240"/>
      <c r="BA75" s="245"/>
      <c r="BB75" s="245"/>
      <c r="BC75" s="245"/>
      <c r="BD75" s="71"/>
    </row>
    <row r="76" spans="1:56" s="64" customFormat="1" ht="25.05" customHeight="1">
      <c r="A76" s="217"/>
      <c r="B76" s="234" t="s">
        <v>62</v>
      </c>
      <c r="C76" s="134">
        <f t="shared" si="107"/>
        <v>0</v>
      </c>
      <c r="D76" s="236">
        <f t="shared" si="108"/>
        <v>0</v>
      </c>
      <c r="E76" s="237">
        <f t="shared" si="109"/>
        <v>0</v>
      </c>
      <c r="F76" s="237">
        <f t="shared" si="110"/>
        <v>0</v>
      </c>
      <c r="G76" s="237">
        <f t="shared" si="111"/>
        <v>0</v>
      </c>
      <c r="H76" s="238">
        <f t="shared" si="112"/>
        <v>0</v>
      </c>
      <c r="I76" s="239"/>
      <c r="J76" s="240"/>
      <c r="K76" s="241"/>
      <c r="L76" s="242"/>
      <c r="M76" s="242"/>
      <c r="N76" s="243"/>
      <c r="O76" s="136"/>
      <c r="P76" s="240"/>
      <c r="Q76" s="244"/>
      <c r="R76" s="245"/>
      <c r="S76" s="245"/>
      <c r="T76" s="246"/>
      <c r="U76" s="239"/>
      <c r="V76" s="240"/>
      <c r="W76" s="241"/>
      <c r="X76" s="242"/>
      <c r="Y76" s="242"/>
      <c r="Z76" s="243"/>
      <c r="AA76" s="136"/>
      <c r="AB76" s="240"/>
      <c r="AC76" s="245"/>
      <c r="AD76" s="245"/>
      <c r="AE76" s="245"/>
      <c r="AF76" s="246"/>
      <c r="AG76" s="239"/>
      <c r="AH76" s="240"/>
      <c r="AI76" s="241"/>
      <c r="AJ76" s="242"/>
      <c r="AK76" s="242"/>
      <c r="AL76" s="243"/>
      <c r="AM76" s="136"/>
      <c r="AN76" s="240"/>
      <c r="AO76" s="245"/>
      <c r="AP76" s="245"/>
      <c r="AQ76" s="245"/>
      <c r="AR76" s="246"/>
      <c r="AS76" s="239"/>
      <c r="AT76" s="247"/>
      <c r="AU76" s="242"/>
      <c r="AV76" s="242"/>
      <c r="AW76" s="242"/>
      <c r="AX76" s="243"/>
      <c r="AY76" s="136"/>
      <c r="AZ76" s="240"/>
      <c r="BA76" s="245"/>
      <c r="BB76" s="245"/>
      <c r="BC76" s="245"/>
      <c r="BD76" s="71"/>
    </row>
    <row r="77" spans="1:56" s="64" customFormat="1" ht="25.05" customHeight="1">
      <c r="A77" s="217"/>
      <c r="B77" s="234" t="s">
        <v>137</v>
      </c>
      <c r="C77" s="134">
        <f t="shared" si="107"/>
        <v>0</v>
      </c>
      <c r="D77" s="236">
        <f t="shared" si="108"/>
        <v>0</v>
      </c>
      <c r="E77" s="237">
        <f t="shared" si="109"/>
        <v>0</v>
      </c>
      <c r="F77" s="237">
        <f t="shared" si="110"/>
        <v>0</v>
      </c>
      <c r="G77" s="237">
        <f t="shared" si="111"/>
        <v>0</v>
      </c>
      <c r="H77" s="238">
        <f t="shared" si="112"/>
        <v>0</v>
      </c>
      <c r="I77" s="239"/>
      <c r="J77" s="240"/>
      <c r="K77" s="241"/>
      <c r="L77" s="242"/>
      <c r="M77" s="242"/>
      <c r="N77" s="243"/>
      <c r="O77" s="136"/>
      <c r="P77" s="240"/>
      <c r="Q77" s="244"/>
      <c r="R77" s="245"/>
      <c r="S77" s="245"/>
      <c r="T77" s="246"/>
      <c r="U77" s="239"/>
      <c r="V77" s="240"/>
      <c r="W77" s="241"/>
      <c r="X77" s="242"/>
      <c r="Y77" s="242"/>
      <c r="Z77" s="243"/>
      <c r="AA77" s="136"/>
      <c r="AB77" s="240"/>
      <c r="AC77" s="245"/>
      <c r="AD77" s="245"/>
      <c r="AE77" s="245"/>
      <c r="AF77" s="246"/>
      <c r="AG77" s="239"/>
      <c r="AH77" s="240"/>
      <c r="AI77" s="241"/>
      <c r="AJ77" s="242"/>
      <c r="AK77" s="242"/>
      <c r="AL77" s="243"/>
      <c r="AM77" s="136"/>
      <c r="AN77" s="240"/>
      <c r="AO77" s="245"/>
      <c r="AP77" s="245"/>
      <c r="AQ77" s="245"/>
      <c r="AR77" s="246"/>
      <c r="AS77" s="239"/>
      <c r="AT77" s="247"/>
      <c r="AU77" s="242"/>
      <c r="AV77" s="242"/>
      <c r="AW77" s="242"/>
      <c r="AX77" s="243"/>
      <c r="AY77" s="136"/>
      <c r="AZ77" s="240"/>
      <c r="BA77" s="245"/>
      <c r="BB77" s="245"/>
      <c r="BC77" s="245"/>
      <c r="BD77" s="71"/>
    </row>
    <row r="78" spans="1:56" s="64" customFormat="1" ht="25.05" customHeight="1">
      <c r="A78" s="217"/>
      <c r="B78" s="234" t="s">
        <v>138</v>
      </c>
      <c r="C78" s="134">
        <f t="shared" si="107"/>
        <v>0</v>
      </c>
      <c r="D78" s="236">
        <f t="shared" si="108"/>
        <v>0</v>
      </c>
      <c r="E78" s="237">
        <f t="shared" si="109"/>
        <v>0</v>
      </c>
      <c r="F78" s="237">
        <f t="shared" si="110"/>
        <v>0</v>
      </c>
      <c r="G78" s="237">
        <f t="shared" si="111"/>
        <v>0</v>
      </c>
      <c r="H78" s="238">
        <f t="shared" si="112"/>
        <v>0</v>
      </c>
      <c r="I78" s="239"/>
      <c r="J78" s="240"/>
      <c r="K78" s="241"/>
      <c r="L78" s="242"/>
      <c r="M78" s="242"/>
      <c r="N78" s="243"/>
      <c r="O78" s="136"/>
      <c r="P78" s="240"/>
      <c r="Q78" s="244"/>
      <c r="R78" s="245"/>
      <c r="S78" s="245"/>
      <c r="T78" s="246"/>
      <c r="U78" s="239"/>
      <c r="V78" s="240"/>
      <c r="W78" s="241"/>
      <c r="X78" s="242"/>
      <c r="Y78" s="242"/>
      <c r="Z78" s="243"/>
      <c r="AA78" s="136"/>
      <c r="AB78" s="240"/>
      <c r="AC78" s="245"/>
      <c r="AD78" s="245"/>
      <c r="AE78" s="245"/>
      <c r="AF78" s="246"/>
      <c r="AG78" s="239"/>
      <c r="AH78" s="240"/>
      <c r="AI78" s="241"/>
      <c r="AJ78" s="242"/>
      <c r="AK78" s="242"/>
      <c r="AL78" s="243"/>
      <c r="AM78" s="136"/>
      <c r="AN78" s="240"/>
      <c r="AO78" s="245"/>
      <c r="AP78" s="245"/>
      <c r="AQ78" s="245"/>
      <c r="AR78" s="246"/>
      <c r="AS78" s="239"/>
      <c r="AT78" s="247"/>
      <c r="AU78" s="242"/>
      <c r="AV78" s="242"/>
      <c r="AW78" s="242"/>
      <c r="AX78" s="243"/>
      <c r="AY78" s="136"/>
      <c r="AZ78" s="240"/>
      <c r="BA78" s="245"/>
      <c r="BB78" s="245"/>
      <c r="BC78" s="245"/>
      <c r="BD78" s="71"/>
    </row>
    <row r="79" spans="1:56" s="64" customFormat="1" ht="25.05" customHeight="1">
      <c r="A79" s="217">
        <v>53</v>
      </c>
      <c r="B79" s="250" t="s">
        <v>139</v>
      </c>
      <c r="C79" s="134">
        <f t="shared" si="107"/>
        <v>0</v>
      </c>
      <c r="D79" s="236">
        <f t="shared" si="108"/>
        <v>16</v>
      </c>
      <c r="E79" s="237">
        <f t="shared" si="109"/>
        <v>0</v>
      </c>
      <c r="F79" s="237">
        <f t="shared" si="110"/>
        <v>8</v>
      </c>
      <c r="G79" s="237">
        <f t="shared" si="111"/>
        <v>0</v>
      </c>
      <c r="H79" s="238">
        <f t="shared" si="112"/>
        <v>8</v>
      </c>
      <c r="I79" s="239"/>
      <c r="J79" s="240"/>
      <c r="K79" s="241"/>
      <c r="L79" s="242"/>
      <c r="M79" s="242"/>
      <c r="N79" s="243"/>
      <c r="O79" s="136"/>
      <c r="P79" s="240"/>
      <c r="Q79" s="244"/>
      <c r="R79" s="245"/>
      <c r="S79" s="245"/>
      <c r="T79" s="246"/>
      <c r="U79" s="239"/>
      <c r="V79" s="240"/>
      <c r="W79" s="241"/>
      <c r="X79" s="242"/>
      <c r="Y79" s="242"/>
      <c r="Z79" s="243"/>
      <c r="AA79" s="136"/>
      <c r="AB79" s="240"/>
      <c r="AC79" s="245"/>
      <c r="AD79" s="245"/>
      <c r="AE79" s="245"/>
      <c r="AF79" s="246"/>
      <c r="AG79" s="239"/>
      <c r="AH79" s="240"/>
      <c r="AI79" s="241"/>
      <c r="AJ79" s="242"/>
      <c r="AK79" s="242"/>
      <c r="AL79" s="243"/>
      <c r="AM79" s="136"/>
      <c r="AN79" s="240"/>
      <c r="AO79" s="245"/>
      <c r="AP79" s="245"/>
      <c r="AQ79" s="245"/>
      <c r="AR79" s="246"/>
      <c r="AS79" s="239">
        <v>2</v>
      </c>
      <c r="AT79" s="247"/>
      <c r="AU79" s="242"/>
      <c r="AV79" s="242">
        <v>8</v>
      </c>
      <c r="AW79" s="242"/>
      <c r="AX79" s="243">
        <v>8</v>
      </c>
      <c r="AY79" s="136"/>
      <c r="AZ79" s="240"/>
      <c r="BA79" s="245"/>
      <c r="BB79" s="245"/>
      <c r="BC79" s="245"/>
      <c r="BD79" s="71"/>
    </row>
    <row r="80" spans="1:56" s="64" customFormat="1" ht="25.05" customHeight="1">
      <c r="A80" s="217"/>
      <c r="B80" s="234" t="s">
        <v>149</v>
      </c>
      <c r="C80" s="134">
        <f t="shared" si="107"/>
        <v>0</v>
      </c>
      <c r="D80" s="236">
        <f t="shared" si="108"/>
        <v>0</v>
      </c>
      <c r="E80" s="237">
        <f t="shared" si="109"/>
        <v>0</v>
      </c>
      <c r="F80" s="237">
        <f t="shared" si="110"/>
        <v>0</v>
      </c>
      <c r="G80" s="237">
        <f t="shared" si="111"/>
        <v>0</v>
      </c>
      <c r="H80" s="238">
        <f t="shared" si="112"/>
        <v>0</v>
      </c>
      <c r="I80" s="239"/>
      <c r="J80" s="240"/>
      <c r="K80" s="241"/>
      <c r="L80" s="242"/>
      <c r="M80" s="242"/>
      <c r="N80" s="243"/>
      <c r="O80" s="136"/>
      <c r="P80" s="240"/>
      <c r="Q80" s="244"/>
      <c r="R80" s="245"/>
      <c r="S80" s="245"/>
      <c r="T80" s="246"/>
      <c r="U80" s="239"/>
      <c r="V80" s="240"/>
      <c r="W80" s="241"/>
      <c r="X80" s="242"/>
      <c r="Y80" s="242"/>
      <c r="Z80" s="243"/>
      <c r="AA80" s="136"/>
      <c r="AB80" s="240"/>
      <c r="AC80" s="245"/>
      <c r="AD80" s="245"/>
      <c r="AE80" s="245"/>
      <c r="AF80" s="246"/>
      <c r="AG80" s="239"/>
      <c r="AH80" s="240"/>
      <c r="AI80" s="241"/>
      <c r="AJ80" s="242"/>
      <c r="AK80" s="242"/>
      <c r="AL80" s="243"/>
      <c r="AM80" s="136"/>
      <c r="AN80" s="240"/>
      <c r="AO80" s="245"/>
      <c r="AP80" s="245"/>
      <c r="AQ80" s="245"/>
      <c r="AR80" s="246"/>
      <c r="AS80" s="239"/>
      <c r="AT80" s="247"/>
      <c r="AU80" s="242"/>
      <c r="AV80" s="242"/>
      <c r="AW80" s="242"/>
      <c r="AX80" s="243"/>
      <c r="AY80" s="136"/>
      <c r="AZ80" s="240"/>
      <c r="BA80" s="245"/>
      <c r="BB80" s="245"/>
      <c r="BC80" s="245"/>
      <c r="BD80" s="71"/>
    </row>
    <row r="81" spans="1:56" s="64" customFormat="1" ht="25.05" customHeight="1">
      <c r="A81" s="217"/>
      <c r="B81" s="234" t="s">
        <v>61</v>
      </c>
      <c r="C81" s="134">
        <f t="shared" si="107"/>
        <v>0</v>
      </c>
      <c r="D81" s="236">
        <f t="shared" si="108"/>
        <v>0</v>
      </c>
      <c r="E81" s="237">
        <f t="shared" si="109"/>
        <v>0</v>
      </c>
      <c r="F81" s="237">
        <f t="shared" si="110"/>
        <v>0</v>
      </c>
      <c r="G81" s="237">
        <f t="shared" si="111"/>
        <v>0</v>
      </c>
      <c r="H81" s="238">
        <f t="shared" si="112"/>
        <v>0</v>
      </c>
      <c r="I81" s="239"/>
      <c r="J81" s="240"/>
      <c r="K81" s="241"/>
      <c r="L81" s="242"/>
      <c r="M81" s="242"/>
      <c r="N81" s="243"/>
      <c r="O81" s="136"/>
      <c r="P81" s="240"/>
      <c r="Q81" s="244"/>
      <c r="R81" s="245"/>
      <c r="S81" s="245"/>
      <c r="T81" s="246"/>
      <c r="U81" s="239"/>
      <c r="V81" s="240"/>
      <c r="W81" s="241"/>
      <c r="X81" s="242"/>
      <c r="Y81" s="242"/>
      <c r="Z81" s="243"/>
      <c r="AA81" s="136"/>
      <c r="AB81" s="240"/>
      <c r="AC81" s="245"/>
      <c r="AD81" s="245"/>
      <c r="AE81" s="245"/>
      <c r="AF81" s="246"/>
      <c r="AG81" s="239"/>
      <c r="AH81" s="240"/>
      <c r="AI81" s="241"/>
      <c r="AJ81" s="242"/>
      <c r="AK81" s="242"/>
      <c r="AL81" s="243"/>
      <c r="AM81" s="136"/>
      <c r="AN81" s="240"/>
      <c r="AO81" s="245"/>
      <c r="AP81" s="245"/>
      <c r="AQ81" s="245"/>
      <c r="AR81" s="246"/>
      <c r="AS81" s="239"/>
      <c r="AT81" s="247"/>
      <c r="AU81" s="242"/>
      <c r="AV81" s="242"/>
      <c r="AW81" s="242"/>
      <c r="AX81" s="243"/>
      <c r="AY81" s="136"/>
      <c r="AZ81" s="240"/>
      <c r="BA81" s="245"/>
      <c r="BB81" s="245"/>
      <c r="BC81" s="245"/>
      <c r="BD81" s="71"/>
    </row>
    <row r="82" spans="1:56" s="64" customFormat="1" ht="25.05" customHeight="1">
      <c r="A82" s="217">
        <v>54</v>
      </c>
      <c r="B82" s="250" t="s">
        <v>144</v>
      </c>
      <c r="C82" s="134">
        <f t="shared" si="107"/>
        <v>0</v>
      </c>
      <c r="D82" s="236">
        <f t="shared" si="108"/>
        <v>18</v>
      </c>
      <c r="E82" s="237">
        <f t="shared" si="109"/>
        <v>10</v>
      </c>
      <c r="F82" s="237">
        <f t="shared" si="110"/>
        <v>0</v>
      </c>
      <c r="G82" s="237">
        <f t="shared" si="111"/>
        <v>8</v>
      </c>
      <c r="H82" s="238">
        <f t="shared" si="112"/>
        <v>0</v>
      </c>
      <c r="I82" s="239"/>
      <c r="J82" s="240"/>
      <c r="K82" s="241"/>
      <c r="L82" s="242"/>
      <c r="M82" s="242"/>
      <c r="N82" s="243"/>
      <c r="O82" s="136"/>
      <c r="P82" s="240"/>
      <c r="Q82" s="244"/>
      <c r="R82" s="245"/>
      <c r="S82" s="245"/>
      <c r="T82" s="246"/>
      <c r="U82" s="239"/>
      <c r="V82" s="240"/>
      <c r="W82" s="241"/>
      <c r="X82" s="242"/>
      <c r="Y82" s="242"/>
      <c r="Z82" s="243"/>
      <c r="AA82" s="136"/>
      <c r="AB82" s="240"/>
      <c r="AC82" s="245"/>
      <c r="AD82" s="245"/>
      <c r="AE82" s="245"/>
      <c r="AF82" s="246"/>
      <c r="AG82" s="239"/>
      <c r="AH82" s="240"/>
      <c r="AI82" s="241"/>
      <c r="AJ82" s="242"/>
      <c r="AK82" s="242"/>
      <c r="AL82" s="243"/>
      <c r="AM82" s="136"/>
      <c r="AN82" s="240"/>
      <c r="AO82" s="245"/>
      <c r="AP82" s="245"/>
      <c r="AQ82" s="245"/>
      <c r="AR82" s="246"/>
      <c r="AS82" s="239"/>
      <c r="AT82" s="247"/>
      <c r="AU82" s="242"/>
      <c r="AV82" s="242"/>
      <c r="AW82" s="242"/>
      <c r="AX82" s="243"/>
      <c r="AY82" s="136">
        <v>3</v>
      </c>
      <c r="AZ82" s="240"/>
      <c r="BA82" s="245">
        <v>10</v>
      </c>
      <c r="BB82" s="245"/>
      <c r="BC82" s="245">
        <v>8</v>
      </c>
      <c r="BD82" s="71"/>
    </row>
    <row r="83" spans="1:56" s="64" customFormat="1" ht="25.05" customHeight="1">
      <c r="A83" s="217"/>
      <c r="B83" s="234" t="s">
        <v>145</v>
      </c>
      <c r="C83" s="134">
        <f t="shared" si="107"/>
        <v>0</v>
      </c>
      <c r="D83" s="236">
        <f t="shared" si="108"/>
        <v>0</v>
      </c>
      <c r="E83" s="237">
        <f t="shared" si="109"/>
        <v>0</v>
      </c>
      <c r="F83" s="237">
        <f t="shared" si="110"/>
        <v>0</v>
      </c>
      <c r="G83" s="237">
        <f t="shared" si="111"/>
        <v>0</v>
      </c>
      <c r="H83" s="238">
        <f t="shared" si="112"/>
        <v>0</v>
      </c>
      <c r="I83" s="239"/>
      <c r="J83" s="240"/>
      <c r="K83" s="241"/>
      <c r="L83" s="242"/>
      <c r="M83" s="242"/>
      <c r="N83" s="243"/>
      <c r="O83" s="136"/>
      <c r="P83" s="240"/>
      <c r="Q83" s="244"/>
      <c r="R83" s="245"/>
      <c r="S83" s="245"/>
      <c r="T83" s="246"/>
      <c r="U83" s="239"/>
      <c r="V83" s="240"/>
      <c r="W83" s="241"/>
      <c r="X83" s="242"/>
      <c r="Y83" s="242"/>
      <c r="Z83" s="243"/>
      <c r="AA83" s="136"/>
      <c r="AB83" s="240"/>
      <c r="AC83" s="245"/>
      <c r="AD83" s="245"/>
      <c r="AE83" s="245"/>
      <c r="AF83" s="246"/>
      <c r="AG83" s="239"/>
      <c r="AH83" s="240"/>
      <c r="AI83" s="241"/>
      <c r="AJ83" s="242"/>
      <c r="AK83" s="242"/>
      <c r="AL83" s="243"/>
      <c r="AM83" s="136"/>
      <c r="AN83" s="240"/>
      <c r="AO83" s="245"/>
      <c r="AP83" s="245"/>
      <c r="AQ83" s="245"/>
      <c r="AR83" s="246"/>
      <c r="AS83" s="239"/>
      <c r="AT83" s="247"/>
      <c r="AU83" s="242"/>
      <c r="AV83" s="242"/>
      <c r="AW83" s="242"/>
      <c r="AX83" s="243"/>
      <c r="AY83" s="136"/>
      <c r="AZ83" s="240"/>
      <c r="BA83" s="245"/>
      <c r="BB83" s="245"/>
      <c r="BC83" s="245"/>
      <c r="BD83" s="71"/>
    </row>
    <row r="84" spans="1:56" s="64" customFormat="1" ht="25.05" customHeight="1">
      <c r="A84" s="217"/>
      <c r="B84" s="234" t="s">
        <v>146</v>
      </c>
      <c r="C84" s="134">
        <f t="shared" si="107"/>
        <v>0</v>
      </c>
      <c r="D84" s="236">
        <f t="shared" si="108"/>
        <v>0</v>
      </c>
      <c r="E84" s="237">
        <f t="shared" si="109"/>
        <v>0</v>
      </c>
      <c r="F84" s="237">
        <f t="shared" si="110"/>
        <v>0</v>
      </c>
      <c r="G84" s="237">
        <f t="shared" si="111"/>
        <v>0</v>
      </c>
      <c r="H84" s="238">
        <f t="shared" si="112"/>
        <v>0</v>
      </c>
      <c r="I84" s="239"/>
      <c r="J84" s="240"/>
      <c r="K84" s="241"/>
      <c r="L84" s="242"/>
      <c r="M84" s="242"/>
      <c r="N84" s="243"/>
      <c r="O84" s="136"/>
      <c r="P84" s="240"/>
      <c r="Q84" s="244"/>
      <c r="R84" s="245"/>
      <c r="S84" s="245"/>
      <c r="T84" s="246"/>
      <c r="U84" s="239"/>
      <c r="V84" s="240"/>
      <c r="W84" s="241"/>
      <c r="X84" s="242"/>
      <c r="Y84" s="242"/>
      <c r="Z84" s="243"/>
      <c r="AA84" s="136"/>
      <c r="AB84" s="240"/>
      <c r="AC84" s="245"/>
      <c r="AD84" s="245"/>
      <c r="AE84" s="245"/>
      <c r="AF84" s="246"/>
      <c r="AG84" s="239"/>
      <c r="AH84" s="240"/>
      <c r="AI84" s="241"/>
      <c r="AJ84" s="242"/>
      <c r="AK84" s="242"/>
      <c r="AL84" s="243"/>
      <c r="AM84" s="136"/>
      <c r="AN84" s="240"/>
      <c r="AO84" s="245"/>
      <c r="AP84" s="245"/>
      <c r="AQ84" s="245"/>
      <c r="AR84" s="246"/>
      <c r="AS84" s="239"/>
      <c r="AT84" s="247"/>
      <c r="AU84" s="242"/>
      <c r="AV84" s="242"/>
      <c r="AW84" s="242"/>
      <c r="AX84" s="243"/>
      <c r="AY84" s="136"/>
      <c r="AZ84" s="240"/>
      <c r="BA84" s="245"/>
      <c r="BB84" s="245"/>
      <c r="BC84" s="245"/>
      <c r="BD84" s="71"/>
    </row>
    <row r="85" spans="1:56" s="64" customFormat="1" ht="25.05" customHeight="1">
      <c r="A85" s="217"/>
      <c r="B85" s="234" t="s">
        <v>147</v>
      </c>
      <c r="C85" s="134">
        <f t="shared" si="107"/>
        <v>0</v>
      </c>
      <c r="D85" s="236">
        <f t="shared" si="108"/>
        <v>0</v>
      </c>
      <c r="E85" s="237">
        <f t="shared" si="109"/>
        <v>0</v>
      </c>
      <c r="F85" s="237">
        <f t="shared" si="110"/>
        <v>0</v>
      </c>
      <c r="G85" s="237">
        <f t="shared" si="111"/>
        <v>0</v>
      </c>
      <c r="H85" s="238">
        <f t="shared" si="112"/>
        <v>0</v>
      </c>
      <c r="I85" s="239"/>
      <c r="J85" s="240"/>
      <c r="K85" s="241"/>
      <c r="L85" s="242"/>
      <c r="M85" s="242"/>
      <c r="N85" s="243"/>
      <c r="O85" s="136"/>
      <c r="P85" s="240"/>
      <c r="Q85" s="244"/>
      <c r="R85" s="245"/>
      <c r="S85" s="245"/>
      <c r="T85" s="246"/>
      <c r="U85" s="239"/>
      <c r="V85" s="240"/>
      <c r="W85" s="241"/>
      <c r="X85" s="242"/>
      <c r="Y85" s="242"/>
      <c r="Z85" s="243"/>
      <c r="AA85" s="136"/>
      <c r="AB85" s="240"/>
      <c r="AC85" s="245"/>
      <c r="AD85" s="245"/>
      <c r="AE85" s="245"/>
      <c r="AF85" s="246"/>
      <c r="AG85" s="239"/>
      <c r="AH85" s="240"/>
      <c r="AI85" s="241"/>
      <c r="AJ85" s="242"/>
      <c r="AK85" s="242"/>
      <c r="AL85" s="243"/>
      <c r="AM85" s="136"/>
      <c r="AN85" s="240"/>
      <c r="AO85" s="245"/>
      <c r="AP85" s="245"/>
      <c r="AQ85" s="245"/>
      <c r="AR85" s="246"/>
      <c r="AS85" s="239"/>
      <c r="AT85" s="247"/>
      <c r="AU85" s="242"/>
      <c r="AV85" s="242"/>
      <c r="AW85" s="242"/>
      <c r="AX85" s="243"/>
      <c r="AY85" s="136"/>
      <c r="AZ85" s="240"/>
      <c r="BA85" s="245"/>
      <c r="BB85" s="245"/>
      <c r="BC85" s="245"/>
      <c r="BD85" s="71"/>
    </row>
    <row r="86" spans="1:56" s="64" customFormat="1" ht="25.05" customHeight="1">
      <c r="A86" s="217"/>
      <c r="B86" s="234" t="s">
        <v>24</v>
      </c>
      <c r="C86" s="134">
        <f t="shared" si="107"/>
        <v>0</v>
      </c>
      <c r="D86" s="236">
        <f t="shared" si="108"/>
        <v>0</v>
      </c>
      <c r="E86" s="237">
        <f t="shared" si="109"/>
        <v>0</v>
      </c>
      <c r="F86" s="237">
        <f t="shared" si="110"/>
        <v>0</v>
      </c>
      <c r="G86" s="237">
        <f t="shared" si="111"/>
        <v>0</v>
      </c>
      <c r="H86" s="238">
        <f t="shared" si="112"/>
        <v>0</v>
      </c>
      <c r="I86" s="239"/>
      <c r="J86" s="240"/>
      <c r="K86" s="241"/>
      <c r="L86" s="242"/>
      <c r="M86" s="242"/>
      <c r="N86" s="243"/>
      <c r="O86" s="136"/>
      <c r="P86" s="240"/>
      <c r="Q86" s="244"/>
      <c r="R86" s="245"/>
      <c r="S86" s="245"/>
      <c r="T86" s="246"/>
      <c r="U86" s="239"/>
      <c r="V86" s="240"/>
      <c r="W86" s="241"/>
      <c r="X86" s="242"/>
      <c r="Y86" s="242"/>
      <c r="Z86" s="243"/>
      <c r="AA86" s="136"/>
      <c r="AB86" s="240"/>
      <c r="AC86" s="245"/>
      <c r="AD86" s="245"/>
      <c r="AE86" s="245"/>
      <c r="AF86" s="246"/>
      <c r="AG86" s="239"/>
      <c r="AH86" s="240"/>
      <c r="AI86" s="241"/>
      <c r="AJ86" s="242"/>
      <c r="AK86" s="242"/>
      <c r="AL86" s="243"/>
      <c r="AM86" s="136"/>
      <c r="AN86" s="240"/>
      <c r="AO86" s="245"/>
      <c r="AP86" s="245"/>
      <c r="AQ86" s="245"/>
      <c r="AR86" s="246"/>
      <c r="AS86" s="239"/>
      <c r="AT86" s="247"/>
      <c r="AU86" s="242"/>
      <c r="AV86" s="242"/>
      <c r="AW86" s="242"/>
      <c r="AX86" s="243"/>
      <c r="AY86" s="136"/>
      <c r="AZ86" s="240"/>
      <c r="BA86" s="245"/>
      <c r="BB86" s="245"/>
      <c r="BC86" s="245"/>
      <c r="BD86" s="71"/>
    </row>
    <row r="87" spans="1:56" s="64" customFormat="1" ht="25.05" customHeight="1">
      <c r="A87" s="217">
        <v>55</v>
      </c>
      <c r="B87" s="250" t="s">
        <v>152</v>
      </c>
      <c r="C87" s="134">
        <f t="shared" si="107"/>
        <v>0</v>
      </c>
      <c r="D87" s="236">
        <f t="shared" si="108"/>
        <v>18</v>
      </c>
      <c r="E87" s="237">
        <f t="shared" si="109"/>
        <v>10</v>
      </c>
      <c r="F87" s="237">
        <f t="shared" si="110"/>
        <v>0</v>
      </c>
      <c r="G87" s="237">
        <f t="shared" si="111"/>
        <v>8</v>
      </c>
      <c r="H87" s="238">
        <f t="shared" si="112"/>
        <v>0</v>
      </c>
      <c r="I87" s="239"/>
      <c r="J87" s="240"/>
      <c r="K87" s="241"/>
      <c r="L87" s="242"/>
      <c r="M87" s="242"/>
      <c r="N87" s="243"/>
      <c r="O87" s="136"/>
      <c r="P87" s="240"/>
      <c r="Q87" s="244"/>
      <c r="R87" s="245"/>
      <c r="S87" s="245"/>
      <c r="T87" s="246"/>
      <c r="U87" s="239"/>
      <c r="V87" s="240"/>
      <c r="W87" s="241"/>
      <c r="X87" s="242"/>
      <c r="Y87" s="242"/>
      <c r="Z87" s="243"/>
      <c r="AA87" s="136"/>
      <c r="AB87" s="240"/>
      <c r="AC87" s="245"/>
      <c r="AD87" s="245"/>
      <c r="AE87" s="245"/>
      <c r="AF87" s="246"/>
      <c r="AG87" s="239"/>
      <c r="AH87" s="240"/>
      <c r="AI87" s="241"/>
      <c r="AJ87" s="242"/>
      <c r="AK87" s="242"/>
      <c r="AL87" s="243"/>
      <c r="AM87" s="136"/>
      <c r="AN87" s="240"/>
      <c r="AO87" s="245"/>
      <c r="AP87" s="245"/>
      <c r="AQ87" s="245"/>
      <c r="AR87" s="246"/>
      <c r="AS87" s="239"/>
      <c r="AT87" s="247"/>
      <c r="AU87" s="242"/>
      <c r="AV87" s="242"/>
      <c r="AW87" s="242"/>
      <c r="AX87" s="243"/>
      <c r="AY87" s="136">
        <v>3</v>
      </c>
      <c r="AZ87" s="240"/>
      <c r="BA87" s="245">
        <v>10</v>
      </c>
      <c r="BB87" s="245"/>
      <c r="BC87" s="245">
        <v>8</v>
      </c>
      <c r="BD87" s="71"/>
    </row>
    <row r="88" spans="1:56" s="64" customFormat="1" ht="25.05" customHeight="1">
      <c r="A88" s="217"/>
      <c r="B88" s="234" t="s">
        <v>150</v>
      </c>
      <c r="C88" s="134">
        <f t="shared" si="107"/>
        <v>0</v>
      </c>
      <c r="D88" s="236">
        <f t="shared" si="108"/>
        <v>0</v>
      </c>
      <c r="E88" s="237">
        <f t="shared" si="109"/>
        <v>0</v>
      </c>
      <c r="F88" s="237">
        <f t="shared" si="110"/>
        <v>0</v>
      </c>
      <c r="G88" s="237">
        <f t="shared" si="111"/>
        <v>0</v>
      </c>
      <c r="H88" s="238">
        <f t="shared" si="112"/>
        <v>0</v>
      </c>
      <c r="I88" s="239"/>
      <c r="J88" s="240"/>
      <c r="K88" s="241"/>
      <c r="L88" s="242"/>
      <c r="M88" s="242"/>
      <c r="N88" s="243"/>
      <c r="O88" s="136"/>
      <c r="P88" s="240"/>
      <c r="Q88" s="244"/>
      <c r="R88" s="245"/>
      <c r="S88" s="245"/>
      <c r="T88" s="246"/>
      <c r="U88" s="239"/>
      <c r="V88" s="240"/>
      <c r="W88" s="241"/>
      <c r="X88" s="242"/>
      <c r="Y88" s="242"/>
      <c r="Z88" s="243"/>
      <c r="AA88" s="136"/>
      <c r="AB88" s="240"/>
      <c r="AC88" s="245"/>
      <c r="AD88" s="245"/>
      <c r="AE88" s="245"/>
      <c r="AF88" s="246"/>
      <c r="AG88" s="239"/>
      <c r="AH88" s="240"/>
      <c r="AI88" s="241"/>
      <c r="AJ88" s="242"/>
      <c r="AK88" s="242"/>
      <c r="AL88" s="243"/>
      <c r="AM88" s="136"/>
      <c r="AN88" s="240"/>
      <c r="AO88" s="245"/>
      <c r="AP88" s="245"/>
      <c r="AQ88" s="245"/>
      <c r="AR88" s="246"/>
      <c r="AS88" s="239"/>
      <c r="AT88" s="247"/>
      <c r="AU88" s="242"/>
      <c r="AV88" s="242"/>
      <c r="AW88" s="242"/>
      <c r="AX88" s="243"/>
      <c r="AY88" s="136"/>
      <c r="AZ88" s="240"/>
      <c r="BA88" s="245"/>
      <c r="BB88" s="245"/>
      <c r="BC88" s="245"/>
      <c r="BD88" s="71"/>
    </row>
    <row r="89" spans="1:56" s="64" customFormat="1" ht="25.05" customHeight="1">
      <c r="A89" s="217"/>
      <c r="B89" s="234" t="s">
        <v>151</v>
      </c>
      <c r="C89" s="134">
        <f t="shared" si="107"/>
        <v>0</v>
      </c>
      <c r="D89" s="236">
        <f t="shared" si="108"/>
        <v>0</v>
      </c>
      <c r="E89" s="237">
        <f t="shared" si="109"/>
        <v>0</v>
      </c>
      <c r="F89" s="237">
        <f t="shared" si="110"/>
        <v>0</v>
      </c>
      <c r="G89" s="237">
        <f t="shared" si="111"/>
        <v>0</v>
      </c>
      <c r="H89" s="238">
        <f t="shared" si="112"/>
        <v>0</v>
      </c>
      <c r="I89" s="239"/>
      <c r="J89" s="240"/>
      <c r="K89" s="241"/>
      <c r="L89" s="242"/>
      <c r="M89" s="242"/>
      <c r="N89" s="243"/>
      <c r="O89" s="136"/>
      <c r="P89" s="240"/>
      <c r="Q89" s="244"/>
      <c r="R89" s="245"/>
      <c r="S89" s="245"/>
      <c r="T89" s="246"/>
      <c r="U89" s="239"/>
      <c r="V89" s="240"/>
      <c r="W89" s="241"/>
      <c r="X89" s="242"/>
      <c r="Y89" s="242"/>
      <c r="Z89" s="243"/>
      <c r="AA89" s="136"/>
      <c r="AB89" s="240"/>
      <c r="AC89" s="245"/>
      <c r="AD89" s="245"/>
      <c r="AE89" s="245"/>
      <c r="AF89" s="246"/>
      <c r="AG89" s="239"/>
      <c r="AH89" s="240"/>
      <c r="AI89" s="241"/>
      <c r="AJ89" s="242"/>
      <c r="AK89" s="242"/>
      <c r="AL89" s="243"/>
      <c r="AM89" s="136"/>
      <c r="AN89" s="240"/>
      <c r="AO89" s="245"/>
      <c r="AP89" s="245"/>
      <c r="AQ89" s="245"/>
      <c r="AR89" s="246"/>
      <c r="AS89" s="239"/>
      <c r="AT89" s="247"/>
      <c r="AU89" s="242"/>
      <c r="AV89" s="242"/>
      <c r="AW89" s="242"/>
      <c r="AX89" s="243"/>
      <c r="AY89" s="136"/>
      <c r="AZ89" s="240"/>
      <c r="BA89" s="245"/>
      <c r="BB89" s="245"/>
      <c r="BC89" s="245"/>
      <c r="BD89" s="71"/>
    </row>
    <row r="90" spans="1:56" s="64" customFormat="1" ht="25.05" customHeight="1">
      <c r="A90" s="217">
        <v>56</v>
      </c>
      <c r="B90" s="250" t="s">
        <v>153</v>
      </c>
      <c r="C90" s="134">
        <f t="shared" si="107"/>
        <v>0</v>
      </c>
      <c r="D90" s="236">
        <f t="shared" si="108"/>
        <v>18</v>
      </c>
      <c r="E90" s="237">
        <f t="shared" si="109"/>
        <v>10</v>
      </c>
      <c r="F90" s="237">
        <f t="shared" si="110"/>
        <v>0</v>
      </c>
      <c r="G90" s="237">
        <f t="shared" si="111"/>
        <v>8</v>
      </c>
      <c r="H90" s="238">
        <f t="shared" si="112"/>
        <v>0</v>
      </c>
      <c r="I90" s="239"/>
      <c r="J90" s="240"/>
      <c r="K90" s="241"/>
      <c r="L90" s="242"/>
      <c r="M90" s="242"/>
      <c r="N90" s="243"/>
      <c r="O90" s="136"/>
      <c r="P90" s="240"/>
      <c r="Q90" s="244"/>
      <c r="R90" s="245"/>
      <c r="S90" s="245"/>
      <c r="T90" s="246"/>
      <c r="U90" s="239"/>
      <c r="V90" s="240"/>
      <c r="W90" s="241"/>
      <c r="X90" s="242"/>
      <c r="Y90" s="242"/>
      <c r="Z90" s="243"/>
      <c r="AA90" s="136"/>
      <c r="AB90" s="240"/>
      <c r="AC90" s="245"/>
      <c r="AD90" s="245"/>
      <c r="AE90" s="245"/>
      <c r="AF90" s="246"/>
      <c r="AG90" s="239"/>
      <c r="AH90" s="240"/>
      <c r="AI90" s="241"/>
      <c r="AJ90" s="242"/>
      <c r="AK90" s="242"/>
      <c r="AL90" s="243"/>
      <c r="AM90" s="136"/>
      <c r="AN90" s="240"/>
      <c r="AO90" s="245"/>
      <c r="AP90" s="245"/>
      <c r="AQ90" s="245"/>
      <c r="AR90" s="246"/>
      <c r="AS90" s="239"/>
      <c r="AT90" s="247"/>
      <c r="AU90" s="242"/>
      <c r="AV90" s="242"/>
      <c r="AW90" s="242"/>
      <c r="AX90" s="243"/>
      <c r="AY90" s="136">
        <v>3</v>
      </c>
      <c r="AZ90" s="240"/>
      <c r="BA90" s="245">
        <v>10</v>
      </c>
      <c r="BB90" s="245"/>
      <c r="BC90" s="245">
        <v>8</v>
      </c>
      <c r="BD90" s="71"/>
    </row>
    <row r="91" spans="1:56" s="64" customFormat="1" ht="25.05" customHeight="1">
      <c r="A91" s="217"/>
      <c r="B91" s="234" t="s">
        <v>154</v>
      </c>
      <c r="C91" s="134">
        <f t="shared" ref="C91:C101" si="113">IF(J91="E",1,0)+IF(P91="E",1,0)+IF(V91="E",1,0)+IF(AB91="E",1,0)+IF(AH91="E",1,0)+IF(AN91="E",1,0)+IF(AT91="E",1,0)+IF(AZ91="E",1,0)</f>
        <v>0</v>
      </c>
      <c r="D91" s="236">
        <f t="shared" ref="D91:D101" si="114">SUM(E91:H91)</f>
        <v>0</v>
      </c>
      <c r="E91" s="237">
        <f t="shared" ref="E91:E101" si="115">SUM(K91,Q91,W91,AC91,AI91,AO91,AU91,BA91)</f>
        <v>0</v>
      </c>
      <c r="F91" s="237">
        <f t="shared" ref="F91:F101" si="116">SUM(L91,R91,X91,AD91,AJ91,AP91,AV91,BB91)</f>
        <v>0</v>
      </c>
      <c r="G91" s="237">
        <f t="shared" ref="G91:G101" si="117">SUM(M91,S91,Y91,AE91,AK91,AQ91,AW91,BC91)</f>
        <v>0</v>
      </c>
      <c r="H91" s="238">
        <f t="shared" ref="H91:H101" si="118">SUM(N91,T91,Z91,AF91,AL91,AR91,AX91,BD91)</f>
        <v>0</v>
      </c>
      <c r="I91" s="239"/>
      <c r="J91" s="240"/>
      <c r="K91" s="241"/>
      <c r="L91" s="242"/>
      <c r="M91" s="242"/>
      <c r="N91" s="243"/>
      <c r="O91" s="136"/>
      <c r="P91" s="240"/>
      <c r="Q91" s="244"/>
      <c r="R91" s="245"/>
      <c r="S91" s="245"/>
      <c r="T91" s="246"/>
      <c r="U91" s="239"/>
      <c r="V91" s="240"/>
      <c r="W91" s="241"/>
      <c r="X91" s="242"/>
      <c r="Y91" s="242"/>
      <c r="Z91" s="243"/>
      <c r="AA91" s="136"/>
      <c r="AB91" s="240"/>
      <c r="AC91" s="245"/>
      <c r="AD91" s="245"/>
      <c r="AE91" s="245"/>
      <c r="AF91" s="246"/>
      <c r="AG91" s="239"/>
      <c r="AH91" s="240"/>
      <c r="AI91" s="241"/>
      <c r="AJ91" s="242"/>
      <c r="AK91" s="242"/>
      <c r="AL91" s="243"/>
      <c r="AM91" s="136"/>
      <c r="AN91" s="240"/>
      <c r="AO91" s="245"/>
      <c r="AP91" s="245"/>
      <c r="AQ91" s="245"/>
      <c r="AR91" s="246"/>
      <c r="AS91" s="239"/>
      <c r="AT91" s="247"/>
      <c r="AU91" s="242"/>
      <c r="AV91" s="242"/>
      <c r="AW91" s="242"/>
      <c r="AX91" s="243"/>
      <c r="AY91" s="136"/>
      <c r="AZ91" s="240"/>
      <c r="BA91" s="245"/>
      <c r="BB91" s="245"/>
      <c r="BC91" s="245"/>
      <c r="BD91" s="71"/>
    </row>
    <row r="92" spans="1:56" s="64" customFormat="1" ht="25.05" customHeight="1">
      <c r="A92" s="217"/>
      <c r="B92" s="234" t="s">
        <v>155</v>
      </c>
      <c r="C92" s="134">
        <f t="shared" si="113"/>
        <v>0</v>
      </c>
      <c r="D92" s="236">
        <f t="shared" si="114"/>
        <v>0</v>
      </c>
      <c r="E92" s="237">
        <f t="shared" si="115"/>
        <v>0</v>
      </c>
      <c r="F92" s="237">
        <f t="shared" si="116"/>
        <v>0</v>
      </c>
      <c r="G92" s="237">
        <f t="shared" si="117"/>
        <v>0</v>
      </c>
      <c r="H92" s="238">
        <f t="shared" si="118"/>
        <v>0</v>
      </c>
      <c r="I92" s="239"/>
      <c r="J92" s="240"/>
      <c r="K92" s="241"/>
      <c r="L92" s="242"/>
      <c r="M92" s="242"/>
      <c r="N92" s="243"/>
      <c r="O92" s="136"/>
      <c r="P92" s="240"/>
      <c r="Q92" s="244"/>
      <c r="R92" s="245"/>
      <c r="S92" s="245"/>
      <c r="T92" s="246"/>
      <c r="U92" s="239"/>
      <c r="V92" s="240"/>
      <c r="W92" s="241"/>
      <c r="X92" s="242"/>
      <c r="Y92" s="242"/>
      <c r="Z92" s="243"/>
      <c r="AA92" s="136"/>
      <c r="AB92" s="240"/>
      <c r="AC92" s="245"/>
      <c r="AD92" s="245"/>
      <c r="AE92" s="245"/>
      <c r="AF92" s="246"/>
      <c r="AG92" s="239"/>
      <c r="AH92" s="240"/>
      <c r="AI92" s="241"/>
      <c r="AJ92" s="242"/>
      <c r="AK92" s="242"/>
      <c r="AL92" s="243"/>
      <c r="AM92" s="136"/>
      <c r="AN92" s="240"/>
      <c r="AO92" s="245"/>
      <c r="AP92" s="245"/>
      <c r="AQ92" s="245"/>
      <c r="AR92" s="246"/>
      <c r="AS92" s="239"/>
      <c r="AT92" s="247"/>
      <c r="AU92" s="242"/>
      <c r="AV92" s="242"/>
      <c r="AW92" s="242"/>
      <c r="AX92" s="243"/>
      <c r="AY92" s="136"/>
      <c r="AZ92" s="240"/>
      <c r="BA92" s="245"/>
      <c r="BB92" s="245"/>
      <c r="BC92" s="245"/>
      <c r="BD92" s="71"/>
    </row>
    <row r="93" spans="1:56" s="64" customFormat="1" ht="25.05" customHeight="1">
      <c r="A93" s="217">
        <v>57</v>
      </c>
      <c r="B93" s="250" t="s">
        <v>156</v>
      </c>
      <c r="C93" s="134">
        <f t="shared" si="113"/>
        <v>0</v>
      </c>
      <c r="D93" s="236">
        <f t="shared" si="114"/>
        <v>18</v>
      </c>
      <c r="E93" s="237">
        <f t="shared" si="115"/>
        <v>10</v>
      </c>
      <c r="F93" s="237">
        <f t="shared" si="116"/>
        <v>0</v>
      </c>
      <c r="G93" s="237">
        <f t="shared" si="117"/>
        <v>8</v>
      </c>
      <c r="H93" s="238">
        <f t="shared" si="118"/>
        <v>0</v>
      </c>
      <c r="I93" s="239"/>
      <c r="J93" s="240"/>
      <c r="K93" s="241"/>
      <c r="L93" s="242"/>
      <c r="M93" s="242"/>
      <c r="N93" s="243"/>
      <c r="O93" s="136"/>
      <c r="P93" s="240"/>
      <c r="Q93" s="244"/>
      <c r="R93" s="245"/>
      <c r="S93" s="245"/>
      <c r="T93" s="246"/>
      <c r="U93" s="239"/>
      <c r="V93" s="240"/>
      <c r="W93" s="241"/>
      <c r="X93" s="242"/>
      <c r="Y93" s="242"/>
      <c r="Z93" s="243"/>
      <c r="AA93" s="136"/>
      <c r="AB93" s="240"/>
      <c r="AC93" s="245"/>
      <c r="AD93" s="245"/>
      <c r="AE93" s="245"/>
      <c r="AF93" s="246"/>
      <c r="AG93" s="239"/>
      <c r="AH93" s="240"/>
      <c r="AI93" s="241"/>
      <c r="AJ93" s="242"/>
      <c r="AK93" s="242"/>
      <c r="AL93" s="243"/>
      <c r="AM93" s="136"/>
      <c r="AN93" s="240"/>
      <c r="AO93" s="245"/>
      <c r="AP93" s="245"/>
      <c r="AQ93" s="245"/>
      <c r="AR93" s="246"/>
      <c r="AS93" s="239"/>
      <c r="AT93" s="247"/>
      <c r="AU93" s="242"/>
      <c r="AV93" s="242"/>
      <c r="AW93" s="242"/>
      <c r="AX93" s="243"/>
      <c r="AY93" s="136">
        <v>3</v>
      </c>
      <c r="AZ93" s="240"/>
      <c r="BA93" s="245">
        <v>10</v>
      </c>
      <c r="BB93" s="245"/>
      <c r="BC93" s="245">
        <v>8</v>
      </c>
      <c r="BD93" s="71"/>
    </row>
    <row r="94" spans="1:56" s="64" customFormat="1" ht="25.05" customHeight="1">
      <c r="A94" s="217"/>
      <c r="B94" s="234" t="s">
        <v>163</v>
      </c>
      <c r="C94" s="134">
        <f t="shared" si="113"/>
        <v>0</v>
      </c>
      <c r="D94" s="236">
        <f t="shared" si="114"/>
        <v>0</v>
      </c>
      <c r="E94" s="237">
        <f t="shared" si="115"/>
        <v>0</v>
      </c>
      <c r="F94" s="237">
        <f t="shared" si="116"/>
        <v>0</v>
      </c>
      <c r="G94" s="237">
        <f t="shared" si="117"/>
        <v>0</v>
      </c>
      <c r="H94" s="238">
        <f t="shared" si="118"/>
        <v>0</v>
      </c>
      <c r="I94" s="239"/>
      <c r="J94" s="240"/>
      <c r="K94" s="241"/>
      <c r="L94" s="242"/>
      <c r="M94" s="242"/>
      <c r="N94" s="243"/>
      <c r="O94" s="136"/>
      <c r="P94" s="240"/>
      <c r="Q94" s="244"/>
      <c r="R94" s="245"/>
      <c r="S94" s="245"/>
      <c r="T94" s="246"/>
      <c r="U94" s="239"/>
      <c r="V94" s="240"/>
      <c r="W94" s="241"/>
      <c r="X94" s="242"/>
      <c r="Y94" s="242"/>
      <c r="Z94" s="243"/>
      <c r="AA94" s="136"/>
      <c r="AB94" s="240"/>
      <c r="AC94" s="245"/>
      <c r="AD94" s="245"/>
      <c r="AE94" s="245"/>
      <c r="AF94" s="246"/>
      <c r="AG94" s="239"/>
      <c r="AH94" s="240"/>
      <c r="AI94" s="241"/>
      <c r="AJ94" s="242"/>
      <c r="AK94" s="242"/>
      <c r="AL94" s="243"/>
      <c r="AM94" s="136"/>
      <c r="AN94" s="240"/>
      <c r="AO94" s="245"/>
      <c r="AP94" s="245"/>
      <c r="AQ94" s="245"/>
      <c r="AR94" s="246"/>
      <c r="AS94" s="239"/>
      <c r="AT94" s="247"/>
      <c r="AU94" s="242"/>
      <c r="AV94" s="242"/>
      <c r="AW94" s="242"/>
      <c r="AX94" s="243"/>
      <c r="AY94" s="136"/>
      <c r="AZ94" s="240"/>
      <c r="BA94" s="245"/>
      <c r="BB94" s="245"/>
      <c r="BC94" s="245"/>
      <c r="BD94" s="71"/>
    </row>
    <row r="95" spans="1:56" s="64" customFormat="1" ht="25.05" customHeight="1">
      <c r="A95" s="217"/>
      <c r="B95" s="234" t="s">
        <v>164</v>
      </c>
      <c r="C95" s="134">
        <f t="shared" si="113"/>
        <v>0</v>
      </c>
      <c r="D95" s="236">
        <f t="shared" si="114"/>
        <v>0</v>
      </c>
      <c r="E95" s="237">
        <f t="shared" si="115"/>
        <v>0</v>
      </c>
      <c r="F95" s="237">
        <f t="shared" si="116"/>
        <v>0</v>
      </c>
      <c r="G95" s="237">
        <f t="shared" si="117"/>
        <v>0</v>
      </c>
      <c r="H95" s="238">
        <f t="shared" si="118"/>
        <v>0</v>
      </c>
      <c r="I95" s="239"/>
      <c r="J95" s="240"/>
      <c r="K95" s="241"/>
      <c r="L95" s="242"/>
      <c r="M95" s="242"/>
      <c r="N95" s="243"/>
      <c r="O95" s="136"/>
      <c r="P95" s="240"/>
      <c r="Q95" s="244"/>
      <c r="R95" s="245"/>
      <c r="S95" s="245"/>
      <c r="T95" s="246"/>
      <c r="U95" s="239"/>
      <c r="V95" s="240"/>
      <c r="W95" s="241"/>
      <c r="X95" s="242"/>
      <c r="Y95" s="242"/>
      <c r="Z95" s="243"/>
      <c r="AA95" s="136"/>
      <c r="AB95" s="240"/>
      <c r="AC95" s="245"/>
      <c r="AD95" s="245"/>
      <c r="AE95" s="245"/>
      <c r="AF95" s="246"/>
      <c r="AG95" s="239"/>
      <c r="AH95" s="240"/>
      <c r="AI95" s="241"/>
      <c r="AJ95" s="242"/>
      <c r="AK95" s="242"/>
      <c r="AL95" s="243"/>
      <c r="AM95" s="136"/>
      <c r="AN95" s="240"/>
      <c r="AO95" s="245"/>
      <c r="AP95" s="245"/>
      <c r="AQ95" s="245"/>
      <c r="AR95" s="246"/>
      <c r="AS95" s="239"/>
      <c r="AT95" s="247"/>
      <c r="AU95" s="242"/>
      <c r="AV95" s="242"/>
      <c r="AW95" s="242"/>
      <c r="AX95" s="243"/>
      <c r="AY95" s="136"/>
      <c r="AZ95" s="240"/>
      <c r="BA95" s="245"/>
      <c r="BB95" s="245"/>
      <c r="BC95" s="245"/>
      <c r="BD95" s="71"/>
    </row>
    <row r="96" spans="1:56" s="64" customFormat="1" ht="25.05" customHeight="1">
      <c r="A96" s="217"/>
      <c r="B96" s="234" t="s">
        <v>111</v>
      </c>
      <c r="C96" s="134">
        <f t="shared" si="113"/>
        <v>0</v>
      </c>
      <c r="D96" s="236">
        <f t="shared" si="114"/>
        <v>0</v>
      </c>
      <c r="E96" s="237">
        <f t="shared" si="115"/>
        <v>0</v>
      </c>
      <c r="F96" s="237">
        <f t="shared" si="116"/>
        <v>0</v>
      </c>
      <c r="G96" s="237">
        <f t="shared" si="117"/>
        <v>0</v>
      </c>
      <c r="H96" s="238">
        <f t="shared" si="118"/>
        <v>0</v>
      </c>
      <c r="I96" s="239"/>
      <c r="J96" s="240"/>
      <c r="K96" s="241"/>
      <c r="L96" s="242"/>
      <c r="M96" s="242"/>
      <c r="N96" s="243"/>
      <c r="O96" s="136"/>
      <c r="P96" s="240"/>
      <c r="Q96" s="244"/>
      <c r="R96" s="245"/>
      <c r="S96" s="245"/>
      <c r="T96" s="246"/>
      <c r="U96" s="239"/>
      <c r="V96" s="240"/>
      <c r="W96" s="241"/>
      <c r="X96" s="242"/>
      <c r="Y96" s="242"/>
      <c r="Z96" s="243"/>
      <c r="AA96" s="136"/>
      <c r="AB96" s="240"/>
      <c r="AC96" s="245"/>
      <c r="AD96" s="245"/>
      <c r="AE96" s="245"/>
      <c r="AF96" s="246"/>
      <c r="AG96" s="239"/>
      <c r="AH96" s="240"/>
      <c r="AI96" s="241"/>
      <c r="AJ96" s="242"/>
      <c r="AK96" s="242"/>
      <c r="AL96" s="243"/>
      <c r="AM96" s="136"/>
      <c r="AN96" s="240"/>
      <c r="AO96" s="245"/>
      <c r="AP96" s="245"/>
      <c r="AQ96" s="245"/>
      <c r="AR96" s="246"/>
      <c r="AS96" s="239"/>
      <c r="AT96" s="247"/>
      <c r="AU96" s="242"/>
      <c r="AV96" s="242"/>
      <c r="AW96" s="242"/>
      <c r="AX96" s="243"/>
      <c r="AY96" s="136"/>
      <c r="AZ96" s="240"/>
      <c r="BA96" s="245"/>
      <c r="BB96" s="245"/>
      <c r="BC96" s="245"/>
      <c r="BD96" s="71"/>
    </row>
    <row r="97" spans="1:58" s="64" customFormat="1" ht="25.05" customHeight="1">
      <c r="A97" s="217">
        <v>58</v>
      </c>
      <c r="B97" s="250" t="s">
        <v>159</v>
      </c>
      <c r="C97" s="134">
        <f t="shared" si="113"/>
        <v>0</v>
      </c>
      <c r="D97" s="236">
        <f t="shared" si="114"/>
        <v>18</v>
      </c>
      <c r="E97" s="237">
        <f t="shared" si="115"/>
        <v>10</v>
      </c>
      <c r="F97" s="237">
        <f t="shared" si="116"/>
        <v>0</v>
      </c>
      <c r="G97" s="237">
        <f t="shared" si="117"/>
        <v>8</v>
      </c>
      <c r="H97" s="238">
        <f t="shared" si="118"/>
        <v>0</v>
      </c>
      <c r="I97" s="239"/>
      <c r="J97" s="240"/>
      <c r="K97" s="241"/>
      <c r="L97" s="242"/>
      <c r="M97" s="242"/>
      <c r="N97" s="243"/>
      <c r="O97" s="136"/>
      <c r="P97" s="240"/>
      <c r="Q97" s="244"/>
      <c r="R97" s="245"/>
      <c r="S97" s="245"/>
      <c r="T97" s="246"/>
      <c r="U97" s="239"/>
      <c r="V97" s="240"/>
      <c r="W97" s="241"/>
      <c r="X97" s="242"/>
      <c r="Y97" s="242"/>
      <c r="Z97" s="243"/>
      <c r="AA97" s="136"/>
      <c r="AB97" s="240"/>
      <c r="AC97" s="245"/>
      <c r="AD97" s="245"/>
      <c r="AE97" s="245"/>
      <c r="AF97" s="246"/>
      <c r="AG97" s="239"/>
      <c r="AH97" s="240"/>
      <c r="AI97" s="241"/>
      <c r="AJ97" s="242"/>
      <c r="AK97" s="242"/>
      <c r="AL97" s="243"/>
      <c r="AM97" s="136"/>
      <c r="AN97" s="240"/>
      <c r="AO97" s="245"/>
      <c r="AP97" s="245"/>
      <c r="AQ97" s="245"/>
      <c r="AR97" s="246"/>
      <c r="AS97" s="239"/>
      <c r="AT97" s="247"/>
      <c r="AU97" s="242"/>
      <c r="AV97" s="242"/>
      <c r="AW97" s="242"/>
      <c r="AX97" s="243"/>
      <c r="AY97" s="136">
        <v>3</v>
      </c>
      <c r="AZ97" s="240"/>
      <c r="BA97" s="245">
        <v>10</v>
      </c>
      <c r="BB97" s="245"/>
      <c r="BC97" s="245">
        <v>8</v>
      </c>
      <c r="BD97" s="71"/>
    </row>
    <row r="98" spans="1:58" s="64" customFormat="1" ht="25.05" customHeight="1">
      <c r="A98" s="217"/>
      <c r="B98" s="234" t="s">
        <v>68</v>
      </c>
      <c r="C98" s="134">
        <f t="shared" si="113"/>
        <v>0</v>
      </c>
      <c r="D98" s="236">
        <f t="shared" si="114"/>
        <v>0</v>
      </c>
      <c r="E98" s="237">
        <f t="shared" si="115"/>
        <v>0</v>
      </c>
      <c r="F98" s="237">
        <f t="shared" si="116"/>
        <v>0</v>
      </c>
      <c r="G98" s="237">
        <f t="shared" si="117"/>
        <v>0</v>
      </c>
      <c r="H98" s="238">
        <f t="shared" si="118"/>
        <v>0</v>
      </c>
      <c r="I98" s="239"/>
      <c r="J98" s="240"/>
      <c r="K98" s="241"/>
      <c r="L98" s="242"/>
      <c r="M98" s="242"/>
      <c r="N98" s="243"/>
      <c r="O98" s="136"/>
      <c r="P98" s="240"/>
      <c r="Q98" s="244"/>
      <c r="R98" s="245"/>
      <c r="S98" s="245"/>
      <c r="T98" s="246"/>
      <c r="U98" s="239"/>
      <c r="V98" s="240"/>
      <c r="W98" s="241"/>
      <c r="X98" s="242"/>
      <c r="Y98" s="242"/>
      <c r="Z98" s="243"/>
      <c r="AA98" s="136"/>
      <c r="AB98" s="240"/>
      <c r="AC98" s="245"/>
      <c r="AD98" s="245"/>
      <c r="AE98" s="245"/>
      <c r="AF98" s="246"/>
      <c r="AG98" s="239"/>
      <c r="AH98" s="240"/>
      <c r="AI98" s="241"/>
      <c r="AJ98" s="242"/>
      <c r="AK98" s="242"/>
      <c r="AL98" s="243"/>
      <c r="AM98" s="136"/>
      <c r="AN98" s="240"/>
      <c r="AO98" s="245"/>
      <c r="AP98" s="245"/>
      <c r="AQ98" s="245"/>
      <c r="AR98" s="246"/>
      <c r="AS98" s="239"/>
      <c r="AT98" s="247"/>
      <c r="AU98" s="242"/>
      <c r="AV98" s="242"/>
      <c r="AW98" s="242"/>
      <c r="AX98" s="243"/>
      <c r="AY98" s="136"/>
      <c r="AZ98" s="240"/>
      <c r="BA98" s="245"/>
      <c r="BB98" s="245"/>
      <c r="BC98" s="245"/>
      <c r="BD98" s="71"/>
    </row>
    <row r="99" spans="1:58" s="64" customFormat="1" ht="25.05" customHeight="1">
      <c r="A99" s="217"/>
      <c r="B99" s="234" t="s">
        <v>157</v>
      </c>
      <c r="C99" s="134">
        <f t="shared" si="113"/>
        <v>0</v>
      </c>
      <c r="D99" s="236">
        <f t="shared" si="114"/>
        <v>0</v>
      </c>
      <c r="E99" s="237">
        <f t="shared" si="115"/>
        <v>0</v>
      </c>
      <c r="F99" s="237">
        <f t="shared" si="116"/>
        <v>0</v>
      </c>
      <c r="G99" s="237">
        <f t="shared" si="117"/>
        <v>0</v>
      </c>
      <c r="H99" s="238">
        <f t="shared" si="118"/>
        <v>0</v>
      </c>
      <c r="I99" s="239"/>
      <c r="J99" s="240"/>
      <c r="K99" s="241"/>
      <c r="L99" s="242"/>
      <c r="M99" s="242"/>
      <c r="N99" s="243"/>
      <c r="O99" s="136"/>
      <c r="P99" s="240"/>
      <c r="Q99" s="244"/>
      <c r="R99" s="245"/>
      <c r="S99" s="245"/>
      <c r="T99" s="246"/>
      <c r="U99" s="239"/>
      <c r="V99" s="240"/>
      <c r="W99" s="241"/>
      <c r="X99" s="242"/>
      <c r="Y99" s="242"/>
      <c r="Z99" s="243"/>
      <c r="AA99" s="136"/>
      <c r="AB99" s="240"/>
      <c r="AC99" s="245"/>
      <c r="AD99" s="245"/>
      <c r="AE99" s="245"/>
      <c r="AF99" s="246"/>
      <c r="AG99" s="239"/>
      <c r="AH99" s="240"/>
      <c r="AI99" s="241"/>
      <c r="AJ99" s="242"/>
      <c r="AK99" s="242"/>
      <c r="AL99" s="243"/>
      <c r="AM99" s="136"/>
      <c r="AN99" s="240"/>
      <c r="AO99" s="245"/>
      <c r="AP99" s="245"/>
      <c r="AQ99" s="245"/>
      <c r="AR99" s="246"/>
      <c r="AS99" s="239"/>
      <c r="AT99" s="247"/>
      <c r="AU99" s="242"/>
      <c r="AV99" s="242"/>
      <c r="AW99" s="242"/>
      <c r="AX99" s="243"/>
      <c r="AY99" s="136"/>
      <c r="AZ99" s="240"/>
      <c r="BA99" s="245"/>
      <c r="BB99" s="245"/>
      <c r="BC99" s="245"/>
      <c r="BD99" s="71"/>
    </row>
    <row r="100" spans="1:58" s="64" customFormat="1" ht="25.05" customHeight="1">
      <c r="A100" s="217"/>
      <c r="B100" s="234" t="s">
        <v>158</v>
      </c>
      <c r="C100" s="134">
        <f t="shared" si="113"/>
        <v>0</v>
      </c>
      <c r="D100" s="236">
        <f t="shared" si="114"/>
        <v>0</v>
      </c>
      <c r="E100" s="237">
        <f t="shared" si="115"/>
        <v>0</v>
      </c>
      <c r="F100" s="237">
        <f t="shared" si="116"/>
        <v>0</v>
      </c>
      <c r="G100" s="237">
        <f t="shared" si="117"/>
        <v>0</v>
      </c>
      <c r="H100" s="238">
        <f t="shared" si="118"/>
        <v>0</v>
      </c>
      <c r="I100" s="239"/>
      <c r="J100" s="240"/>
      <c r="K100" s="241"/>
      <c r="L100" s="242"/>
      <c r="M100" s="242"/>
      <c r="N100" s="243"/>
      <c r="O100" s="136"/>
      <c r="P100" s="240"/>
      <c r="Q100" s="244"/>
      <c r="R100" s="245"/>
      <c r="S100" s="245"/>
      <c r="T100" s="246"/>
      <c r="U100" s="239"/>
      <c r="V100" s="240"/>
      <c r="W100" s="241"/>
      <c r="X100" s="242"/>
      <c r="Y100" s="242"/>
      <c r="Z100" s="243"/>
      <c r="AA100" s="136"/>
      <c r="AB100" s="240"/>
      <c r="AC100" s="245"/>
      <c r="AD100" s="245"/>
      <c r="AE100" s="245"/>
      <c r="AF100" s="246"/>
      <c r="AG100" s="239"/>
      <c r="AH100" s="240"/>
      <c r="AI100" s="241"/>
      <c r="AJ100" s="242"/>
      <c r="AK100" s="242"/>
      <c r="AL100" s="243"/>
      <c r="AM100" s="136"/>
      <c r="AN100" s="240"/>
      <c r="AO100" s="245"/>
      <c r="AP100" s="245"/>
      <c r="AQ100" s="245"/>
      <c r="AR100" s="246"/>
      <c r="AS100" s="239"/>
      <c r="AT100" s="247"/>
      <c r="AU100" s="242"/>
      <c r="AV100" s="242"/>
      <c r="AW100" s="242"/>
      <c r="AX100" s="243"/>
      <c r="AY100" s="136"/>
      <c r="AZ100" s="240"/>
      <c r="BA100" s="245"/>
      <c r="BB100" s="245"/>
      <c r="BC100" s="245"/>
      <c r="BD100" s="71"/>
    </row>
    <row r="101" spans="1:58" s="64" customFormat="1" ht="25.05" customHeight="1">
      <c r="A101" s="217"/>
      <c r="B101" s="234" t="s">
        <v>148</v>
      </c>
      <c r="C101" s="134">
        <f t="shared" si="113"/>
        <v>0</v>
      </c>
      <c r="D101" s="236">
        <f t="shared" si="114"/>
        <v>0</v>
      </c>
      <c r="E101" s="237">
        <f t="shared" si="115"/>
        <v>0</v>
      </c>
      <c r="F101" s="237">
        <f t="shared" si="116"/>
        <v>0</v>
      </c>
      <c r="G101" s="237">
        <f t="shared" si="117"/>
        <v>0</v>
      </c>
      <c r="H101" s="238">
        <f t="shared" si="118"/>
        <v>0</v>
      </c>
      <c r="I101" s="239"/>
      <c r="J101" s="240"/>
      <c r="K101" s="241"/>
      <c r="L101" s="242"/>
      <c r="M101" s="242"/>
      <c r="N101" s="243"/>
      <c r="O101" s="136"/>
      <c r="P101" s="240"/>
      <c r="Q101" s="244"/>
      <c r="R101" s="245"/>
      <c r="S101" s="245"/>
      <c r="T101" s="246"/>
      <c r="U101" s="239"/>
      <c r="V101" s="240"/>
      <c r="W101" s="241"/>
      <c r="X101" s="242"/>
      <c r="Y101" s="242"/>
      <c r="Z101" s="243"/>
      <c r="AA101" s="136"/>
      <c r="AB101" s="240"/>
      <c r="AC101" s="245"/>
      <c r="AD101" s="245"/>
      <c r="AE101" s="245"/>
      <c r="AF101" s="246"/>
      <c r="AG101" s="239"/>
      <c r="AH101" s="240"/>
      <c r="AI101" s="241"/>
      <c r="AJ101" s="242"/>
      <c r="AK101" s="242"/>
      <c r="AL101" s="243"/>
      <c r="AM101" s="136"/>
      <c r="AN101" s="240"/>
      <c r="AO101" s="245"/>
      <c r="AP101" s="245"/>
      <c r="AQ101" s="245"/>
      <c r="AR101" s="246"/>
      <c r="AS101" s="239"/>
      <c r="AT101" s="247"/>
      <c r="AU101" s="242"/>
      <c r="AV101" s="242"/>
      <c r="AW101" s="242"/>
      <c r="AX101" s="243"/>
      <c r="AY101" s="136"/>
      <c r="AZ101" s="240"/>
      <c r="BA101" s="245"/>
      <c r="BB101" s="245"/>
      <c r="BC101" s="245"/>
      <c r="BD101" s="71"/>
    </row>
    <row r="102" spans="1:58" s="64" customFormat="1" ht="25.05" customHeight="1">
      <c r="A102" s="217">
        <v>59</v>
      </c>
      <c r="B102" s="234" t="s">
        <v>35</v>
      </c>
      <c r="C102" s="134">
        <f>IF(J102="E",1,0)+IF(P102="E",1,0)+IF(V102="E",1,0)+IF(AB102="E",1,0)+IF(AH102="E",1,0)+IF(AN102="E",1,0)+IF(AT102="E",1,0)+IF(AZ102="E",1,0)</f>
        <v>0</v>
      </c>
      <c r="D102" s="236">
        <f>SUM(E102:H102)</f>
        <v>16</v>
      </c>
      <c r="E102" s="237">
        <f>SUM(K102,Q102,W102,AC102,AI102,AO102,AU102,BA102)</f>
        <v>8</v>
      </c>
      <c r="F102" s="237">
        <f>SUM(L102,R102,X102,AD102,AJ102,AP102,AV102,BB102)</f>
        <v>0</v>
      </c>
      <c r="G102" s="237">
        <f>SUM(M102,S102,Y102,AE102,AK102,AQ102,AW102,BC102)</f>
        <v>8</v>
      </c>
      <c r="H102" s="238">
        <f>SUM(N102,T102,Z102,AF102,AL102,AR102,AX102,BD102)</f>
        <v>0</v>
      </c>
      <c r="I102" s="239"/>
      <c r="J102" s="240"/>
      <c r="K102" s="241"/>
      <c r="L102" s="242"/>
      <c r="M102" s="242"/>
      <c r="N102" s="243"/>
      <c r="O102" s="136"/>
      <c r="P102" s="240"/>
      <c r="Q102" s="244"/>
      <c r="R102" s="245"/>
      <c r="S102" s="245"/>
      <c r="T102" s="246"/>
      <c r="U102" s="239"/>
      <c r="V102" s="240"/>
      <c r="W102" s="241"/>
      <c r="X102" s="242"/>
      <c r="Y102" s="242"/>
      <c r="Z102" s="243"/>
      <c r="AA102" s="136"/>
      <c r="AB102" s="240"/>
      <c r="AC102" s="245"/>
      <c r="AD102" s="245"/>
      <c r="AE102" s="245"/>
      <c r="AF102" s="246"/>
      <c r="AG102" s="239"/>
      <c r="AH102" s="240"/>
      <c r="AI102" s="241"/>
      <c r="AJ102" s="242"/>
      <c r="AK102" s="242"/>
      <c r="AL102" s="243"/>
      <c r="AM102" s="136"/>
      <c r="AN102" s="240"/>
      <c r="AO102" s="245"/>
      <c r="AP102" s="245"/>
      <c r="AQ102" s="245"/>
      <c r="AR102" s="246"/>
      <c r="AS102" s="239"/>
      <c r="AT102" s="247"/>
      <c r="AU102" s="242"/>
      <c r="AV102" s="242"/>
      <c r="AW102" s="242"/>
      <c r="AX102" s="243"/>
      <c r="AY102" s="136">
        <v>1</v>
      </c>
      <c r="AZ102" s="240"/>
      <c r="BA102" s="245">
        <v>8</v>
      </c>
      <c r="BB102" s="245"/>
      <c r="BC102" s="245">
        <v>8</v>
      </c>
      <c r="BD102" s="71"/>
    </row>
    <row r="103" spans="1:58" s="65" customFormat="1" ht="20.100000000000001" customHeight="1" thickBot="1">
      <c r="A103" s="148"/>
      <c r="B103" s="195" t="s">
        <v>75</v>
      </c>
      <c r="C103" s="160">
        <f t="shared" ref="C103:I103" si="119">SUM(C39:C102)</f>
        <v>13</v>
      </c>
      <c r="D103" s="176">
        <f t="shared" si="119"/>
        <v>896</v>
      </c>
      <c r="E103" s="177">
        <f t="shared" si="119"/>
        <v>440</v>
      </c>
      <c r="F103" s="177">
        <f t="shared" si="119"/>
        <v>140</v>
      </c>
      <c r="G103" s="177">
        <f t="shared" si="119"/>
        <v>208</v>
      </c>
      <c r="H103" s="178">
        <f t="shared" si="119"/>
        <v>108</v>
      </c>
      <c r="I103" s="179">
        <f t="shared" si="119"/>
        <v>6</v>
      </c>
      <c r="J103" s="180">
        <f>COUNTA(J39:J102)</f>
        <v>0</v>
      </c>
      <c r="K103" s="181">
        <f>SUM(K39:K102)</f>
        <v>38</v>
      </c>
      <c r="L103" s="182">
        <f>SUM(L39:L102)</f>
        <v>0</v>
      </c>
      <c r="M103" s="182">
        <f>SUM(M39:M102)</f>
        <v>0</v>
      </c>
      <c r="N103" s="183">
        <f>SUM(N39:N102)</f>
        <v>0</v>
      </c>
      <c r="O103" s="184">
        <f>SUM(O39:O102)</f>
        <v>16</v>
      </c>
      <c r="P103" s="180">
        <f>COUNTA(P39:P102)</f>
        <v>3</v>
      </c>
      <c r="Q103" s="185">
        <f>SUM(Q39:Q102)</f>
        <v>56</v>
      </c>
      <c r="R103" s="186">
        <f>SUM(R39:R102)</f>
        <v>30</v>
      </c>
      <c r="S103" s="186">
        <f>SUM(S39:S102)</f>
        <v>32</v>
      </c>
      <c r="T103" s="187">
        <f>SUM(T39:T102)</f>
        <v>0</v>
      </c>
      <c r="U103" s="179">
        <f>SUM(U39:U102)</f>
        <v>10</v>
      </c>
      <c r="V103" s="180">
        <f>COUNTA(V39:V102)</f>
        <v>1</v>
      </c>
      <c r="W103" s="181">
        <f>SUM(W39:W102)</f>
        <v>30</v>
      </c>
      <c r="X103" s="182">
        <f>SUM(X39:X102)</f>
        <v>0</v>
      </c>
      <c r="Y103" s="182">
        <f>SUM(Y39:Y102)</f>
        <v>40</v>
      </c>
      <c r="Z103" s="183">
        <f>SUM(Z39:Z102)</f>
        <v>0</v>
      </c>
      <c r="AA103" s="184">
        <f>SUM(AA39:AA102)</f>
        <v>23</v>
      </c>
      <c r="AB103" s="180">
        <f>COUNTA(AB39:AB102)</f>
        <v>3</v>
      </c>
      <c r="AC103" s="186">
        <f>SUM(AC39:AC102)</f>
        <v>84</v>
      </c>
      <c r="AD103" s="186">
        <f>SUM(AD39:AD102)</f>
        <v>34</v>
      </c>
      <c r="AE103" s="186">
        <f>SUM(AE39:AE102)</f>
        <v>34</v>
      </c>
      <c r="AF103" s="187">
        <f>SUM(AF39:AF102)</f>
        <v>10</v>
      </c>
      <c r="AG103" s="179">
        <f>SUM(AG39:AG102)</f>
        <v>17</v>
      </c>
      <c r="AH103" s="180">
        <f>COUNTA(AH39:AH102)</f>
        <v>3</v>
      </c>
      <c r="AI103" s="181">
        <f>SUM(AI39:AI102)</f>
        <v>68</v>
      </c>
      <c r="AJ103" s="182">
        <f>SUM(AJ39:AJ102)</f>
        <v>24</v>
      </c>
      <c r="AK103" s="182">
        <f>SUM(AK39:AK102)</f>
        <v>16</v>
      </c>
      <c r="AL103" s="183">
        <f>SUM(AL39:AL102)</f>
        <v>10</v>
      </c>
      <c r="AM103" s="184">
        <f>SUM(AM39:AM102)</f>
        <v>12</v>
      </c>
      <c r="AN103" s="180">
        <f>COUNTA(AN39:AN102)</f>
        <v>1</v>
      </c>
      <c r="AO103" s="186">
        <f>SUM(AO39:AO102)</f>
        <v>34</v>
      </c>
      <c r="AP103" s="186">
        <f>SUM(AP39:AP102)</f>
        <v>14</v>
      </c>
      <c r="AQ103" s="186">
        <f>SUM(AQ39:AQ102)</f>
        <v>18</v>
      </c>
      <c r="AR103" s="187">
        <f>SUM(AR39:AR102)</f>
        <v>12</v>
      </c>
      <c r="AS103" s="179">
        <f>SUM(AS39:AS102)</f>
        <v>26</v>
      </c>
      <c r="AT103" s="188">
        <f>COUNTA(AT39:AT102)</f>
        <v>2</v>
      </c>
      <c r="AU103" s="182">
        <f>SUM(AU39:AU102)</f>
        <v>72</v>
      </c>
      <c r="AV103" s="182">
        <f>SUM(AV39:AV102)</f>
        <v>38</v>
      </c>
      <c r="AW103" s="182">
        <f>SUM(AW39:AW102)</f>
        <v>20</v>
      </c>
      <c r="AX103" s="183">
        <f>SUM(AX39:AX102)</f>
        <v>60</v>
      </c>
      <c r="AY103" s="184">
        <f>SUM(AY39:AY102)</f>
        <v>28</v>
      </c>
      <c r="AZ103" s="180">
        <f>COUNTA(AZ39:AZ102)</f>
        <v>0</v>
      </c>
      <c r="BA103" s="186">
        <f>SUM(BA39:BA102)</f>
        <v>58</v>
      </c>
      <c r="BB103" s="186">
        <f>SUM(BB39:BB102)</f>
        <v>0</v>
      </c>
      <c r="BC103" s="186">
        <f>SUM(BC39:BC102)</f>
        <v>48</v>
      </c>
      <c r="BD103" s="189">
        <f>SUM(BD39:BD102)</f>
        <v>16</v>
      </c>
      <c r="BE103" s="64"/>
    </row>
    <row r="104" spans="1:58" s="8" customFormat="1" ht="5.0999999999999996" customHeight="1">
      <c r="A104" s="13"/>
      <c r="B104" s="14"/>
      <c r="C104" s="15"/>
      <c r="D104" s="15"/>
      <c r="E104" s="15"/>
      <c r="F104" s="15"/>
      <c r="G104" s="15"/>
      <c r="H104" s="15"/>
      <c r="I104" s="12"/>
      <c r="J104" s="12"/>
      <c r="K104" s="12"/>
      <c r="L104" s="12"/>
      <c r="M104" s="12"/>
      <c r="N104" s="15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6"/>
      <c r="BE104" s="64"/>
    </row>
    <row r="105" spans="1:58" s="21" customFormat="1" ht="20.100000000000001" customHeight="1">
      <c r="A105" s="259" t="s">
        <v>87</v>
      </c>
      <c r="B105" s="260"/>
      <c r="C105" s="141"/>
      <c r="D105" s="72"/>
      <c r="E105" s="17" t="s">
        <v>12</v>
      </c>
      <c r="F105" s="17" t="s">
        <v>13</v>
      </c>
      <c r="G105" s="17" t="s">
        <v>14</v>
      </c>
      <c r="H105" s="142" t="s">
        <v>15</v>
      </c>
      <c r="I105" s="74"/>
      <c r="J105" s="73"/>
      <c r="K105" s="17" t="s">
        <v>12</v>
      </c>
      <c r="L105" s="17" t="s">
        <v>13</v>
      </c>
      <c r="M105" s="17" t="s">
        <v>14</v>
      </c>
      <c r="N105" s="86" t="s">
        <v>15</v>
      </c>
      <c r="O105" s="146"/>
      <c r="P105" s="73"/>
      <c r="Q105" s="17" t="s">
        <v>12</v>
      </c>
      <c r="R105" s="17" t="s">
        <v>13</v>
      </c>
      <c r="S105" s="17" t="s">
        <v>14</v>
      </c>
      <c r="T105" s="142" t="s">
        <v>15</v>
      </c>
      <c r="U105" s="74"/>
      <c r="V105" s="73"/>
      <c r="W105" s="17" t="s">
        <v>12</v>
      </c>
      <c r="X105" s="17" t="s">
        <v>13</v>
      </c>
      <c r="Y105" s="17" t="s">
        <v>14</v>
      </c>
      <c r="Z105" s="86" t="s">
        <v>15</v>
      </c>
      <c r="AA105" s="146"/>
      <c r="AB105" s="73"/>
      <c r="AC105" s="17" t="s">
        <v>12</v>
      </c>
      <c r="AD105" s="17" t="s">
        <v>13</v>
      </c>
      <c r="AE105" s="17" t="s">
        <v>14</v>
      </c>
      <c r="AF105" s="142" t="s">
        <v>15</v>
      </c>
      <c r="AG105" s="74"/>
      <c r="AH105" s="73"/>
      <c r="AI105" s="17" t="s">
        <v>12</v>
      </c>
      <c r="AJ105" s="17" t="s">
        <v>13</v>
      </c>
      <c r="AK105" s="17" t="s">
        <v>14</v>
      </c>
      <c r="AL105" s="86" t="s">
        <v>15</v>
      </c>
      <c r="AM105" s="146"/>
      <c r="AN105" s="73"/>
      <c r="AO105" s="17" t="s">
        <v>12</v>
      </c>
      <c r="AP105" s="17" t="s">
        <v>13</v>
      </c>
      <c r="AQ105" s="17" t="s">
        <v>14</v>
      </c>
      <c r="AR105" s="142" t="s">
        <v>15</v>
      </c>
      <c r="AS105" s="146"/>
      <c r="AT105" s="73"/>
      <c r="AU105" s="17" t="s">
        <v>12</v>
      </c>
      <c r="AV105" s="17" t="s">
        <v>13</v>
      </c>
      <c r="AW105" s="17" t="s">
        <v>14</v>
      </c>
      <c r="AX105" s="142" t="s">
        <v>15</v>
      </c>
      <c r="AY105" s="74"/>
      <c r="AZ105" s="73"/>
      <c r="BA105" s="17" t="s">
        <v>12</v>
      </c>
      <c r="BB105" s="17" t="s">
        <v>13</v>
      </c>
      <c r="BC105" s="17" t="s">
        <v>14</v>
      </c>
      <c r="BD105" s="18" t="s">
        <v>15</v>
      </c>
      <c r="BE105" s="64"/>
    </row>
    <row r="106" spans="1:58" s="21" customFormat="1" ht="50.1" customHeight="1" thickBot="1">
      <c r="A106" s="261"/>
      <c r="B106" s="262"/>
      <c r="C106" s="143">
        <f t="shared" ref="C106:H106" si="120">C24+C37+C103</f>
        <v>21</v>
      </c>
      <c r="D106" s="94">
        <f t="shared" si="120"/>
        <v>1457</v>
      </c>
      <c r="E106" s="95">
        <f t="shared" si="120"/>
        <v>730</v>
      </c>
      <c r="F106" s="95">
        <f t="shared" si="120"/>
        <v>387</v>
      </c>
      <c r="G106" s="95">
        <f t="shared" si="120"/>
        <v>232</v>
      </c>
      <c r="H106" s="144">
        <f t="shared" si="120"/>
        <v>108</v>
      </c>
      <c r="I106" s="140">
        <f t="shared" ref="I106:BD106" si="121">VALUE(I24)+VALUE(I37)+VALUE(I103)</f>
        <v>26</v>
      </c>
      <c r="J106" s="75">
        <f t="shared" si="121"/>
        <v>2</v>
      </c>
      <c r="K106" s="95">
        <f t="shared" si="121"/>
        <v>125</v>
      </c>
      <c r="L106" s="95">
        <f t="shared" si="121"/>
        <v>54</v>
      </c>
      <c r="M106" s="95">
        <f t="shared" si="121"/>
        <v>12</v>
      </c>
      <c r="N106" s="145">
        <f t="shared" si="121"/>
        <v>0</v>
      </c>
      <c r="O106" s="147">
        <f t="shared" si="121"/>
        <v>26</v>
      </c>
      <c r="P106" s="75">
        <f t="shared" si="121"/>
        <v>4</v>
      </c>
      <c r="Q106" s="95">
        <f t="shared" si="121"/>
        <v>100</v>
      </c>
      <c r="R106" s="95">
        <f t="shared" si="121"/>
        <v>56</v>
      </c>
      <c r="S106" s="95">
        <f t="shared" si="121"/>
        <v>32</v>
      </c>
      <c r="T106" s="144">
        <f t="shared" si="121"/>
        <v>0</v>
      </c>
      <c r="U106" s="76">
        <f t="shared" si="121"/>
        <v>26</v>
      </c>
      <c r="V106" s="75">
        <f t="shared" si="121"/>
        <v>2</v>
      </c>
      <c r="W106" s="95">
        <f t="shared" si="121"/>
        <v>88</v>
      </c>
      <c r="X106" s="95">
        <f t="shared" si="121"/>
        <v>60</v>
      </c>
      <c r="Y106" s="95">
        <f t="shared" si="121"/>
        <v>40</v>
      </c>
      <c r="Z106" s="145">
        <f t="shared" si="121"/>
        <v>0</v>
      </c>
      <c r="AA106" s="147">
        <f t="shared" si="121"/>
        <v>26</v>
      </c>
      <c r="AB106" s="75">
        <f t="shared" si="121"/>
        <v>3</v>
      </c>
      <c r="AC106" s="95">
        <f t="shared" si="121"/>
        <v>84</v>
      </c>
      <c r="AD106" s="95">
        <f t="shared" si="121"/>
        <v>54</v>
      </c>
      <c r="AE106" s="95">
        <f t="shared" si="121"/>
        <v>34</v>
      </c>
      <c r="AF106" s="144">
        <f t="shared" si="121"/>
        <v>10</v>
      </c>
      <c r="AG106" s="76">
        <f t="shared" si="121"/>
        <v>26</v>
      </c>
      <c r="AH106" s="75">
        <f t="shared" si="121"/>
        <v>4</v>
      </c>
      <c r="AI106" s="95">
        <f t="shared" si="121"/>
        <v>94</v>
      </c>
      <c r="AJ106" s="95">
        <f t="shared" si="121"/>
        <v>56</v>
      </c>
      <c r="AK106" s="95">
        <f t="shared" si="121"/>
        <v>28</v>
      </c>
      <c r="AL106" s="145">
        <f t="shared" si="121"/>
        <v>10</v>
      </c>
      <c r="AM106" s="147">
        <f t="shared" si="121"/>
        <v>26</v>
      </c>
      <c r="AN106" s="75">
        <f t="shared" si="121"/>
        <v>4</v>
      </c>
      <c r="AO106" s="95">
        <f t="shared" si="121"/>
        <v>109</v>
      </c>
      <c r="AP106" s="95">
        <f t="shared" si="121"/>
        <v>69</v>
      </c>
      <c r="AQ106" s="95">
        <f t="shared" si="121"/>
        <v>18</v>
      </c>
      <c r="AR106" s="144">
        <f t="shared" si="121"/>
        <v>12</v>
      </c>
      <c r="AS106" s="147">
        <f t="shared" si="121"/>
        <v>26</v>
      </c>
      <c r="AT106" s="75">
        <f t="shared" si="121"/>
        <v>2</v>
      </c>
      <c r="AU106" s="95">
        <f t="shared" si="121"/>
        <v>72</v>
      </c>
      <c r="AV106" s="95">
        <f t="shared" si="121"/>
        <v>38</v>
      </c>
      <c r="AW106" s="95">
        <f t="shared" si="121"/>
        <v>20</v>
      </c>
      <c r="AX106" s="144">
        <f t="shared" si="121"/>
        <v>60</v>
      </c>
      <c r="AY106" s="76">
        <f t="shared" si="121"/>
        <v>28</v>
      </c>
      <c r="AZ106" s="75">
        <f t="shared" si="121"/>
        <v>0</v>
      </c>
      <c r="BA106" s="95">
        <f t="shared" si="121"/>
        <v>58</v>
      </c>
      <c r="BB106" s="95">
        <f t="shared" si="121"/>
        <v>0</v>
      </c>
      <c r="BC106" s="95">
        <f t="shared" si="121"/>
        <v>48</v>
      </c>
      <c r="BD106" s="96">
        <f t="shared" si="121"/>
        <v>16</v>
      </c>
      <c r="BE106" s="65"/>
      <c r="BF106" s="64"/>
    </row>
    <row r="107" spans="1:58" s="21" customFormat="1" ht="20.100000000000001" customHeight="1" thickBot="1">
      <c r="A107" s="77"/>
      <c r="B107" s="5"/>
      <c r="C107" s="5"/>
      <c r="D107" s="5" t="s">
        <v>77</v>
      </c>
      <c r="E107" s="5"/>
      <c r="F107" s="5"/>
      <c r="G107" s="5"/>
      <c r="H107" s="5"/>
      <c r="I107" s="5"/>
      <c r="J107" s="5"/>
      <c r="K107" s="78"/>
      <c r="L107" s="79">
        <f>VALUE(K106)+VALUE(L106)+VALUE(M106)+VALUE(N106)</f>
        <v>191</v>
      </c>
      <c r="M107" s="79"/>
      <c r="N107" s="80"/>
      <c r="O107" s="81"/>
      <c r="P107" s="5"/>
      <c r="Q107" s="78"/>
      <c r="R107" s="79">
        <f>VALUE(Q106)+VALUE(R106)+VALUE(S106)+VALUE(T106)</f>
        <v>188</v>
      </c>
      <c r="S107" s="79"/>
      <c r="T107" s="80"/>
      <c r="U107" s="81"/>
      <c r="V107" s="5"/>
      <c r="W107" s="78"/>
      <c r="X107" s="79">
        <f>VALUE(W106)+VALUE(X106)+VALUE(Y106)+VALUE(Z106)</f>
        <v>188</v>
      </c>
      <c r="Y107" s="79"/>
      <c r="Z107" s="80"/>
      <c r="AA107" s="81"/>
      <c r="AB107" s="5"/>
      <c r="AC107" s="78"/>
      <c r="AD107" s="79">
        <f>VALUE(AC106)+VALUE(AD106)+VALUE(AE106)+VALUE(AF106)</f>
        <v>182</v>
      </c>
      <c r="AE107" s="79"/>
      <c r="AF107" s="80"/>
      <c r="AG107" s="81"/>
      <c r="AH107" s="5"/>
      <c r="AI107" s="78"/>
      <c r="AJ107" s="79">
        <f>VALUE(AI106)+VALUE(AJ106)+VALUE(AK106)+VALUE(AL106)</f>
        <v>188</v>
      </c>
      <c r="AK107" s="79"/>
      <c r="AL107" s="80"/>
      <c r="AM107" s="81"/>
      <c r="AN107" s="5"/>
      <c r="AO107" s="78"/>
      <c r="AP107" s="79">
        <f>VALUE(AO106)+VALUE(AP106)+VALUE(AQ106)+VALUE(AR106)</f>
        <v>208</v>
      </c>
      <c r="AQ107" s="79"/>
      <c r="AR107" s="80"/>
      <c r="AS107" s="81"/>
      <c r="AT107" s="5"/>
      <c r="AU107" s="78"/>
      <c r="AV107" s="79">
        <f>VALUE(AU106)+VALUE(AV106)+VALUE(AW106)+VALUE(AX106)</f>
        <v>190</v>
      </c>
      <c r="AW107" s="79"/>
      <c r="AX107" s="87"/>
      <c r="AY107" s="5"/>
      <c r="AZ107" s="5"/>
      <c r="BA107" s="78"/>
      <c r="BB107" s="79">
        <f>VALUE(BA106)+VALUE(BB106)+VALUE(BC106)+VALUE(BD106)</f>
        <v>122</v>
      </c>
      <c r="BC107" s="79"/>
      <c r="BD107" s="82"/>
      <c r="BE107" s="64"/>
    </row>
    <row r="108" spans="1:58" ht="15" customHeight="1" thickBot="1">
      <c r="A108" s="225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7"/>
      <c r="AY108" s="197"/>
      <c r="AZ108" s="197"/>
      <c r="BA108" s="197"/>
      <c r="BB108" s="197"/>
      <c r="BC108" s="197"/>
      <c r="BD108" s="226"/>
      <c r="BE108" s="8"/>
    </row>
    <row r="109" spans="1:58" ht="14.4" thickTop="1">
      <c r="BE109" s="21"/>
    </row>
    <row r="110" spans="1:58" ht="13.8">
      <c r="BE110" s="21"/>
    </row>
    <row r="111" spans="1:58" ht="13.8">
      <c r="BE111" s="21"/>
    </row>
  </sheetData>
  <mergeCells count="44">
    <mergeCell ref="V4:X4"/>
    <mergeCell ref="I9:I10"/>
    <mergeCell ref="J9:J10"/>
    <mergeCell ref="K9:N9"/>
    <mergeCell ref="O9:O10"/>
    <mergeCell ref="P9:P10"/>
    <mergeCell ref="Q9:T9"/>
    <mergeCell ref="U9:U10"/>
    <mergeCell ref="V9:V10"/>
    <mergeCell ref="K10:N10"/>
    <mergeCell ref="Q10:T10"/>
    <mergeCell ref="W10:Z10"/>
    <mergeCell ref="AC10:AF10"/>
    <mergeCell ref="H9:H11"/>
    <mergeCell ref="AZ9:AZ10"/>
    <mergeCell ref="BA9:BD9"/>
    <mergeCell ref="BA10:BD10"/>
    <mergeCell ref="AY9:AY10"/>
    <mergeCell ref="AC9:AF9"/>
    <mergeCell ref="AG9:AG10"/>
    <mergeCell ref="AH9:AH10"/>
    <mergeCell ref="AT9:AT10"/>
    <mergeCell ref="AU9:AX9"/>
    <mergeCell ref="D7:H7"/>
    <mergeCell ref="D8:D11"/>
    <mergeCell ref="E8:H8"/>
    <mergeCell ref="E9:E11"/>
    <mergeCell ref="F9:F11"/>
    <mergeCell ref="G9:G11"/>
    <mergeCell ref="AB9:AB10"/>
    <mergeCell ref="A105:B106"/>
    <mergeCell ref="AA9:AA10"/>
    <mergeCell ref="AI10:AL10"/>
    <mergeCell ref="AO10:AR10"/>
    <mergeCell ref="AU10:AX10"/>
    <mergeCell ref="AI9:AL9"/>
    <mergeCell ref="AM9:AM10"/>
    <mergeCell ref="AN9:AN10"/>
    <mergeCell ref="AO9:AR9"/>
    <mergeCell ref="AS9:AS10"/>
    <mergeCell ref="W9:Z9"/>
    <mergeCell ref="A7:A11"/>
    <mergeCell ref="B7:B11"/>
    <mergeCell ref="C7:C11"/>
  </mergeCells>
  <phoneticPr fontId="11" type="noConversion"/>
  <printOptions horizontalCentered="1"/>
  <pageMargins left="3.937007874015748E-2" right="3.937007874015748E-2" top="0.39370078740157483" bottom="0.39370078740157483" header="0" footer="0.19685039370078741"/>
  <pageSetup paperSize="9" scale="37" fitToHeight="0" orientation="landscape" r:id="rId1"/>
  <headerFooter scaleWithDoc="0">
    <oddFooter>&amp;L&amp;6plik: &amp;F, &amp;A; wydrukowano: &amp;D&amp;R&amp;6Strona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30"/>
  <sheetViews>
    <sheetView zoomScale="120" zoomScaleNormal="120" workbookViewId="0">
      <selection activeCell="B48" sqref="B48"/>
    </sheetView>
  </sheetViews>
  <sheetFormatPr defaultColWidth="9.109375" defaultRowHeight="13.2"/>
  <cols>
    <col min="1" max="1" width="11.109375" style="99" bestFit="1" customWidth="1"/>
    <col min="2" max="2" width="39.88671875" style="99" bestFit="1" customWidth="1"/>
    <col min="3" max="3" width="45.33203125" style="99" bestFit="1" customWidth="1"/>
    <col min="4" max="5" width="5.6640625" style="99" customWidth="1"/>
    <col min="6" max="10" width="3.6640625" style="99" customWidth="1"/>
    <col min="11" max="11" width="56.5546875" style="99" bestFit="1" customWidth="1"/>
    <col min="12" max="14" width="5.6640625" style="99" customWidth="1"/>
    <col min="15" max="18" width="3.6640625" style="99" customWidth="1"/>
    <col min="19" max="16384" width="9.109375" style="99"/>
  </cols>
  <sheetData>
    <row r="1" spans="1:18">
      <c r="A1" s="301" t="s">
        <v>93</v>
      </c>
      <c r="B1" s="301" t="s">
        <v>96</v>
      </c>
      <c r="C1" s="302" t="s">
        <v>94</v>
      </c>
      <c r="D1" s="302"/>
      <c r="E1" s="302"/>
      <c r="F1" s="302"/>
      <c r="G1" s="302"/>
      <c r="H1" s="302"/>
      <c r="I1" s="302"/>
      <c r="J1" s="302"/>
      <c r="K1" s="301" t="s">
        <v>95</v>
      </c>
      <c r="L1" s="301"/>
      <c r="M1" s="301"/>
      <c r="N1" s="301"/>
      <c r="O1" s="301"/>
      <c r="P1" s="301"/>
      <c r="Q1" s="301"/>
      <c r="R1" s="301"/>
    </row>
    <row r="2" spans="1:18">
      <c r="A2" s="301"/>
      <c r="B2" s="301"/>
      <c r="C2" s="100" t="s">
        <v>97</v>
      </c>
      <c r="D2" s="100" t="s">
        <v>98</v>
      </c>
      <c r="E2" s="100" t="s">
        <v>74</v>
      </c>
      <c r="F2" s="100" t="s">
        <v>99</v>
      </c>
      <c r="G2" s="100" t="s">
        <v>12</v>
      </c>
      <c r="H2" s="100" t="s">
        <v>13</v>
      </c>
      <c r="I2" s="100" t="s">
        <v>14</v>
      </c>
      <c r="J2" s="100" t="s">
        <v>15</v>
      </c>
      <c r="K2" s="101" t="s">
        <v>97</v>
      </c>
      <c r="L2" s="101" t="s">
        <v>98</v>
      </c>
      <c r="M2" s="101" t="s">
        <v>74</v>
      </c>
      <c r="N2" s="101" t="s">
        <v>99</v>
      </c>
      <c r="O2" s="101" t="s">
        <v>12</v>
      </c>
      <c r="P2" s="101" t="s">
        <v>13</v>
      </c>
      <c r="Q2" s="101" t="s">
        <v>14</v>
      </c>
      <c r="R2" s="101" t="s">
        <v>15</v>
      </c>
    </row>
    <row r="3" spans="1:18">
      <c r="A3" s="102">
        <v>42489</v>
      </c>
      <c r="B3" s="105" t="s">
        <v>106</v>
      </c>
      <c r="C3" s="102" t="s">
        <v>104</v>
      </c>
      <c r="D3" s="103">
        <v>8</v>
      </c>
      <c r="E3" s="103"/>
      <c r="F3" s="103" t="s">
        <v>3</v>
      </c>
      <c r="G3" s="103"/>
      <c r="H3" s="103"/>
      <c r="I3" s="103"/>
      <c r="J3" s="103"/>
      <c r="K3" s="102" t="s">
        <v>104</v>
      </c>
      <c r="L3" s="104"/>
      <c r="M3" s="103"/>
      <c r="N3" s="119" t="s">
        <v>101</v>
      </c>
      <c r="O3" s="103"/>
      <c r="P3" s="103"/>
      <c r="Q3" s="103"/>
      <c r="R3" s="103"/>
    </row>
    <row r="4" spans="1:18">
      <c r="A4" s="102">
        <v>42489</v>
      </c>
      <c r="B4" s="105" t="s">
        <v>105</v>
      </c>
      <c r="C4" s="99" t="s">
        <v>107</v>
      </c>
      <c r="D4" s="103">
        <v>3</v>
      </c>
      <c r="E4" s="103"/>
      <c r="F4" s="103" t="s">
        <v>3</v>
      </c>
      <c r="G4" s="103"/>
      <c r="H4" s="103"/>
      <c r="I4" s="103"/>
      <c r="J4" s="103"/>
      <c r="K4" s="99" t="s">
        <v>107</v>
      </c>
      <c r="L4" s="104"/>
      <c r="M4" s="103"/>
      <c r="N4" s="119" t="s">
        <v>101</v>
      </c>
      <c r="O4" s="103"/>
      <c r="P4" s="103"/>
      <c r="Q4" s="103"/>
      <c r="R4" s="103"/>
    </row>
    <row r="5" spans="1:18">
      <c r="A5" s="111">
        <v>42531</v>
      </c>
      <c r="B5" s="105" t="s">
        <v>102</v>
      </c>
      <c r="C5" s="105" t="s">
        <v>57</v>
      </c>
      <c r="D5" s="106">
        <v>4</v>
      </c>
      <c r="E5" s="106"/>
      <c r="F5" s="106"/>
      <c r="G5" s="106"/>
      <c r="H5" s="106"/>
      <c r="I5" s="106"/>
      <c r="J5" s="106"/>
      <c r="K5" s="120" t="s">
        <v>108</v>
      </c>
      <c r="L5" s="106"/>
      <c r="M5" s="106"/>
      <c r="N5" s="106"/>
      <c r="O5" s="106"/>
      <c r="P5" s="106"/>
      <c r="Q5" s="106"/>
      <c r="R5" s="106"/>
    </row>
    <row r="6" spans="1:18">
      <c r="A6" s="111">
        <v>42531</v>
      </c>
      <c r="B6" s="105" t="s">
        <v>102</v>
      </c>
      <c r="C6" s="105" t="s">
        <v>53</v>
      </c>
      <c r="D6" s="106">
        <v>6</v>
      </c>
      <c r="E6" s="106"/>
      <c r="F6" s="106"/>
      <c r="G6" s="106"/>
      <c r="H6" s="106"/>
      <c r="I6" s="106"/>
      <c r="J6" s="106"/>
      <c r="K6" s="121" t="s">
        <v>109</v>
      </c>
      <c r="L6" s="106"/>
      <c r="M6" s="106"/>
      <c r="N6" s="106"/>
      <c r="O6" s="106"/>
      <c r="P6" s="106"/>
      <c r="Q6" s="106"/>
      <c r="R6" s="106"/>
    </row>
    <row r="7" spans="1:18">
      <c r="A7" s="108"/>
      <c r="B7" s="110" t="s">
        <v>124</v>
      </c>
      <c r="C7" s="109" t="s">
        <v>46</v>
      </c>
      <c r="D7" s="106">
        <v>6</v>
      </c>
      <c r="E7" s="106">
        <v>4</v>
      </c>
      <c r="F7" s="106"/>
      <c r="G7" s="106"/>
      <c r="H7" s="106"/>
      <c r="I7" s="106"/>
      <c r="J7" s="106"/>
      <c r="K7" s="109" t="s">
        <v>46</v>
      </c>
      <c r="L7" s="122">
        <v>4</v>
      </c>
      <c r="M7" s="122">
        <v>5</v>
      </c>
      <c r="N7" s="106"/>
      <c r="O7" s="106"/>
      <c r="P7" s="106"/>
      <c r="Q7" s="106"/>
      <c r="R7" s="106"/>
    </row>
    <row r="8" spans="1:18">
      <c r="A8" s="102"/>
      <c r="B8" s="105" t="s">
        <v>125</v>
      </c>
      <c r="C8" s="109" t="s">
        <v>30</v>
      </c>
      <c r="D8" s="106">
        <v>4</v>
      </c>
      <c r="E8" s="106">
        <v>2</v>
      </c>
      <c r="F8" s="106"/>
      <c r="G8" s="106"/>
      <c r="H8" s="106"/>
      <c r="I8" s="106"/>
      <c r="J8" s="106"/>
      <c r="K8" s="121" t="s">
        <v>110</v>
      </c>
      <c r="L8" s="106"/>
      <c r="M8" s="122">
        <v>3</v>
      </c>
      <c r="N8" s="106"/>
      <c r="O8" s="106"/>
      <c r="P8" s="106"/>
      <c r="Q8" s="106"/>
      <c r="R8" s="106"/>
    </row>
    <row r="9" spans="1:18">
      <c r="A9" s="102"/>
      <c r="B9" s="105" t="s">
        <v>102</v>
      </c>
      <c r="C9" s="113" t="s">
        <v>50</v>
      </c>
      <c r="D9" s="112">
        <v>3</v>
      </c>
      <c r="E9" s="106"/>
      <c r="F9" s="106"/>
      <c r="G9" s="106"/>
      <c r="H9" s="106"/>
      <c r="I9" s="106"/>
      <c r="J9" s="106"/>
      <c r="K9" s="123" t="s">
        <v>112</v>
      </c>
      <c r="L9" s="106"/>
      <c r="M9" s="106"/>
      <c r="N9" s="106"/>
      <c r="O9" s="106"/>
      <c r="P9" s="106"/>
      <c r="Q9" s="106"/>
      <c r="R9" s="106"/>
    </row>
    <row r="10" spans="1:18">
      <c r="A10" s="102"/>
      <c r="B10" s="105" t="s">
        <v>100</v>
      </c>
      <c r="C10" s="109" t="s">
        <v>59</v>
      </c>
      <c r="D10" s="112">
        <v>8</v>
      </c>
      <c r="E10" s="106"/>
      <c r="F10" s="106"/>
      <c r="G10" s="106"/>
      <c r="H10" s="106"/>
      <c r="I10" s="106"/>
      <c r="J10" s="106"/>
      <c r="K10" s="109" t="s">
        <v>59</v>
      </c>
      <c r="L10" s="122">
        <v>7</v>
      </c>
      <c r="M10" s="106"/>
      <c r="N10" s="106"/>
      <c r="O10" s="106"/>
      <c r="P10" s="106"/>
      <c r="Q10" s="106"/>
      <c r="R10" s="106"/>
    </row>
    <row r="11" spans="1:18">
      <c r="A11" s="102"/>
      <c r="B11" s="105" t="s">
        <v>100</v>
      </c>
      <c r="C11" s="109" t="s">
        <v>41</v>
      </c>
      <c r="D11" s="112">
        <v>5</v>
      </c>
      <c r="E11" s="106"/>
      <c r="F11" s="106"/>
      <c r="G11" s="106"/>
      <c r="H11" s="106"/>
      <c r="I11" s="106"/>
      <c r="J11" s="106"/>
      <c r="K11" s="109" t="s">
        <v>41</v>
      </c>
      <c r="L11" s="124">
        <v>6</v>
      </c>
      <c r="M11" s="106"/>
      <c r="N11" s="106"/>
      <c r="O11" s="106"/>
      <c r="P11" s="106"/>
      <c r="Q11" s="106"/>
      <c r="R11" s="106"/>
    </row>
    <row r="12" spans="1:18">
      <c r="A12" s="102"/>
      <c r="B12" s="105" t="s">
        <v>102</v>
      </c>
      <c r="C12" s="105" t="s">
        <v>43</v>
      </c>
      <c r="D12" s="106">
        <v>7</v>
      </c>
      <c r="E12" s="106"/>
      <c r="F12" s="106"/>
      <c r="G12" s="106"/>
      <c r="H12" s="106"/>
      <c r="I12" s="106"/>
      <c r="J12" s="106"/>
      <c r="K12" s="120" t="s">
        <v>113</v>
      </c>
      <c r="L12" s="106"/>
      <c r="M12" s="106"/>
      <c r="N12" s="106"/>
      <c r="O12" s="106"/>
      <c r="P12" s="106"/>
      <c r="Q12" s="106"/>
      <c r="R12" s="106"/>
    </row>
    <row r="13" spans="1:18">
      <c r="A13" s="102"/>
      <c r="B13" s="105" t="s">
        <v>100</v>
      </c>
      <c r="C13" s="105" t="s">
        <v>49</v>
      </c>
      <c r="D13" s="106">
        <v>4</v>
      </c>
      <c r="E13" s="106"/>
      <c r="F13" s="106"/>
      <c r="G13" s="106"/>
      <c r="H13" s="106"/>
      <c r="I13" s="106"/>
      <c r="J13" s="106"/>
      <c r="K13" s="107" t="s">
        <v>49</v>
      </c>
      <c r="L13" s="122">
        <v>6</v>
      </c>
      <c r="M13" s="106"/>
      <c r="N13" s="106"/>
      <c r="O13" s="106"/>
      <c r="P13" s="106"/>
      <c r="Q13" s="106"/>
      <c r="R13" s="106"/>
    </row>
    <row r="14" spans="1:18">
      <c r="A14" s="102"/>
      <c r="B14" s="105" t="s">
        <v>114</v>
      </c>
      <c r="C14" s="105" t="s">
        <v>41</v>
      </c>
      <c r="D14" s="106">
        <v>6</v>
      </c>
      <c r="E14" s="106">
        <v>4</v>
      </c>
      <c r="F14" s="106"/>
      <c r="G14" s="106"/>
      <c r="H14" s="106"/>
      <c r="I14" s="106"/>
      <c r="J14" s="106"/>
      <c r="K14" s="105" t="s">
        <v>41</v>
      </c>
      <c r="L14" s="106">
        <v>6</v>
      </c>
      <c r="M14" s="106">
        <v>3</v>
      </c>
      <c r="N14" s="106"/>
      <c r="O14" s="106"/>
      <c r="P14" s="106"/>
      <c r="Q14" s="106"/>
      <c r="R14" s="106"/>
    </row>
    <row r="15" spans="1:18">
      <c r="A15" s="102"/>
      <c r="B15" s="105" t="s">
        <v>114</v>
      </c>
      <c r="C15" s="105" t="s">
        <v>42</v>
      </c>
      <c r="D15" s="106">
        <v>6</v>
      </c>
      <c r="E15" s="106">
        <v>4</v>
      </c>
      <c r="F15" s="106"/>
      <c r="G15" s="106"/>
      <c r="H15" s="106"/>
      <c r="I15" s="106"/>
      <c r="J15" s="106"/>
      <c r="K15" s="105" t="s">
        <v>42</v>
      </c>
      <c r="L15" s="106">
        <v>6</v>
      </c>
      <c r="M15" s="106">
        <v>3</v>
      </c>
      <c r="N15" s="106"/>
      <c r="O15" s="106"/>
      <c r="P15" s="106"/>
      <c r="Q15" s="106"/>
      <c r="R15" s="106"/>
    </row>
    <row r="16" spans="1:18">
      <c r="A16" s="102"/>
      <c r="B16" s="105" t="s">
        <v>122</v>
      </c>
      <c r="C16" s="105" t="s">
        <v>63</v>
      </c>
      <c r="D16" s="106">
        <v>7</v>
      </c>
      <c r="E16" s="106">
        <v>3</v>
      </c>
      <c r="F16" s="106"/>
      <c r="G16" s="106"/>
      <c r="H16" s="106"/>
      <c r="I16" s="106"/>
      <c r="J16" s="106"/>
      <c r="K16" s="105" t="s">
        <v>111</v>
      </c>
      <c r="L16" s="106">
        <v>7</v>
      </c>
      <c r="M16" s="106">
        <v>2</v>
      </c>
      <c r="N16" s="106"/>
      <c r="O16" s="106"/>
      <c r="P16" s="106"/>
      <c r="Q16" s="106"/>
      <c r="R16" s="106"/>
    </row>
    <row r="17" spans="1:18">
      <c r="A17" s="102"/>
      <c r="B17" s="105"/>
      <c r="C17" s="105" t="s">
        <v>70</v>
      </c>
      <c r="D17" s="106">
        <v>7</v>
      </c>
      <c r="E17" s="106">
        <v>3</v>
      </c>
      <c r="F17" s="106" t="s">
        <v>3</v>
      </c>
      <c r="G17" s="106">
        <v>8</v>
      </c>
      <c r="H17" s="106">
        <v>8</v>
      </c>
      <c r="I17" s="106"/>
      <c r="J17" s="106"/>
      <c r="K17" s="105" t="s">
        <v>115</v>
      </c>
      <c r="L17" s="106">
        <v>8</v>
      </c>
      <c r="M17" s="106">
        <v>2</v>
      </c>
      <c r="N17" s="106"/>
      <c r="O17" s="106">
        <v>6</v>
      </c>
      <c r="P17" s="106"/>
      <c r="Q17" s="106">
        <v>8</v>
      </c>
      <c r="R17" s="106"/>
    </row>
    <row r="18" spans="1:18">
      <c r="A18" s="102"/>
      <c r="B18" s="105" t="s">
        <v>117</v>
      </c>
      <c r="C18" s="105" t="s">
        <v>24</v>
      </c>
      <c r="D18" s="106">
        <v>7</v>
      </c>
      <c r="E18" s="106">
        <v>3</v>
      </c>
      <c r="F18" s="106"/>
      <c r="G18" s="106">
        <v>12</v>
      </c>
      <c r="H18" s="106">
        <v>10</v>
      </c>
      <c r="I18" s="106"/>
      <c r="J18" s="106"/>
      <c r="K18" s="105" t="s">
        <v>24</v>
      </c>
      <c r="L18" s="106">
        <v>7</v>
      </c>
      <c r="M18" s="106">
        <v>2</v>
      </c>
      <c r="N18" s="106"/>
      <c r="O18" s="106">
        <v>10</v>
      </c>
      <c r="P18" s="106"/>
      <c r="Q18" s="106">
        <v>10</v>
      </c>
      <c r="R18" s="106"/>
    </row>
    <row r="19" spans="1:18">
      <c r="A19" s="102"/>
      <c r="B19" s="105"/>
      <c r="C19" s="105" t="s">
        <v>71</v>
      </c>
      <c r="D19" s="106">
        <v>8</v>
      </c>
      <c r="E19" s="106">
        <v>3</v>
      </c>
      <c r="F19" s="106" t="s">
        <v>3</v>
      </c>
      <c r="G19" s="106">
        <v>12</v>
      </c>
      <c r="H19" s="106"/>
      <c r="I19" s="106">
        <v>10</v>
      </c>
      <c r="J19" s="106"/>
      <c r="K19" s="105" t="s">
        <v>103</v>
      </c>
      <c r="L19" s="106">
        <v>8</v>
      </c>
      <c r="M19" s="106">
        <v>3</v>
      </c>
      <c r="N19" s="114"/>
      <c r="O19" s="106">
        <v>8</v>
      </c>
      <c r="P19" s="106">
        <v>10</v>
      </c>
      <c r="Q19" s="106"/>
      <c r="R19" s="106"/>
    </row>
    <row r="20" spans="1:18">
      <c r="A20" s="102"/>
      <c r="B20" s="105"/>
      <c r="C20" s="105" t="s">
        <v>65</v>
      </c>
      <c r="D20" s="106">
        <v>8</v>
      </c>
      <c r="E20" s="106">
        <v>2</v>
      </c>
      <c r="F20" s="106"/>
      <c r="G20" s="106">
        <v>12</v>
      </c>
      <c r="H20" s="106"/>
      <c r="I20" s="106"/>
      <c r="J20" s="106"/>
      <c r="K20" s="99" t="s">
        <v>116</v>
      </c>
      <c r="L20" s="106">
        <v>7</v>
      </c>
      <c r="M20" s="106">
        <v>3</v>
      </c>
      <c r="N20" s="114" t="s">
        <v>3</v>
      </c>
      <c r="O20" s="106">
        <v>10</v>
      </c>
      <c r="P20" s="106">
        <v>10</v>
      </c>
      <c r="Q20" s="106"/>
      <c r="R20" s="106"/>
    </row>
    <row r="21" spans="1:18">
      <c r="A21" s="102"/>
      <c r="B21" s="105"/>
      <c r="C21" s="105" t="s">
        <v>104</v>
      </c>
      <c r="D21" s="103">
        <v>7</v>
      </c>
      <c r="E21" s="103">
        <v>4</v>
      </c>
      <c r="F21" s="103"/>
      <c r="G21" s="103"/>
      <c r="H21" s="103"/>
      <c r="I21" s="103"/>
      <c r="J21" s="103"/>
      <c r="K21" s="105" t="s">
        <v>104</v>
      </c>
      <c r="L21" s="103">
        <v>7</v>
      </c>
      <c r="M21" s="103">
        <v>3</v>
      </c>
      <c r="N21" s="115"/>
      <c r="O21" s="103"/>
      <c r="P21" s="103"/>
      <c r="Q21" s="103"/>
      <c r="R21" s="103"/>
    </row>
    <row r="22" spans="1:18">
      <c r="C22" s="102" t="s">
        <v>104</v>
      </c>
      <c r="D22" s="103">
        <v>8</v>
      </c>
      <c r="E22" s="99">
        <v>2</v>
      </c>
      <c r="K22" s="102" t="s">
        <v>104</v>
      </c>
      <c r="L22" s="103">
        <v>8</v>
      </c>
      <c r="M22" s="125">
        <v>3</v>
      </c>
      <c r="N22" s="116"/>
      <c r="O22" s="125"/>
      <c r="P22" s="125"/>
      <c r="Q22" s="125"/>
      <c r="R22" s="125"/>
    </row>
    <row r="23" spans="1:18">
      <c r="B23" s="99" t="s">
        <v>118</v>
      </c>
      <c r="C23" s="102" t="s">
        <v>67</v>
      </c>
      <c r="D23" s="116">
        <v>8</v>
      </c>
      <c r="E23" s="116"/>
      <c r="F23" s="116"/>
      <c r="G23" s="116"/>
      <c r="H23" s="116"/>
      <c r="I23" s="116"/>
      <c r="J23" s="116"/>
      <c r="K23" s="118" t="s">
        <v>101</v>
      </c>
      <c r="L23" s="125"/>
      <c r="M23" s="125"/>
      <c r="N23" s="116"/>
      <c r="O23" s="125"/>
      <c r="P23" s="125"/>
      <c r="Q23" s="125"/>
      <c r="R23" s="125"/>
    </row>
    <row r="24" spans="1:18">
      <c r="B24" s="99" t="s">
        <v>119</v>
      </c>
      <c r="C24" s="117" t="s">
        <v>101</v>
      </c>
      <c r="D24" s="116"/>
      <c r="E24" s="116"/>
      <c r="F24" s="116"/>
      <c r="G24" s="116"/>
      <c r="H24" s="116"/>
      <c r="I24" s="116"/>
      <c r="J24" s="116"/>
      <c r="K24" s="99" t="s">
        <v>127</v>
      </c>
      <c r="L24" s="125">
        <v>7</v>
      </c>
      <c r="M24" s="125">
        <v>2</v>
      </c>
      <c r="N24" s="116"/>
      <c r="O24" s="125">
        <v>10</v>
      </c>
      <c r="P24" s="125"/>
      <c r="Q24" s="125">
        <v>8</v>
      </c>
      <c r="R24" s="125"/>
    </row>
    <row r="25" spans="1:18">
      <c r="B25" s="99" t="s">
        <v>119</v>
      </c>
      <c r="C25" s="117" t="s">
        <v>101</v>
      </c>
      <c r="D25" s="116"/>
      <c r="E25" s="116"/>
      <c r="F25" s="116"/>
      <c r="G25" s="116"/>
      <c r="H25" s="116"/>
      <c r="I25" s="116"/>
      <c r="J25" s="116"/>
      <c r="K25" s="99" t="s">
        <v>127</v>
      </c>
      <c r="L25" s="125">
        <v>8</v>
      </c>
      <c r="M25" s="125">
        <v>3</v>
      </c>
      <c r="N25" s="116"/>
      <c r="O25" s="125"/>
      <c r="P25" s="125"/>
      <c r="Q25" s="125">
        <v>8</v>
      </c>
      <c r="R25" s="125">
        <v>10</v>
      </c>
    </row>
    <row r="26" spans="1:18">
      <c r="B26" s="99" t="s">
        <v>118</v>
      </c>
      <c r="C26" s="99" t="s">
        <v>64</v>
      </c>
      <c r="D26" s="116">
        <v>8</v>
      </c>
      <c r="E26" s="116"/>
      <c r="F26" s="116"/>
      <c r="G26" s="116"/>
      <c r="H26" s="116"/>
      <c r="I26" s="116"/>
      <c r="J26" s="116"/>
      <c r="K26" s="118" t="s">
        <v>101</v>
      </c>
      <c r="L26" s="125"/>
      <c r="M26" s="125"/>
      <c r="N26" s="125"/>
      <c r="O26" s="125"/>
      <c r="P26" s="125"/>
      <c r="Q26" s="125"/>
      <c r="R26" s="125"/>
    </row>
    <row r="27" spans="1:18">
      <c r="B27" s="99" t="s">
        <v>120</v>
      </c>
      <c r="C27" s="99" t="s">
        <v>62</v>
      </c>
      <c r="D27" s="116">
        <v>7</v>
      </c>
      <c r="E27" s="116"/>
      <c r="F27" s="116"/>
      <c r="G27" s="116"/>
      <c r="H27" s="116"/>
      <c r="I27" s="116"/>
      <c r="J27" s="116"/>
      <c r="K27" s="99" t="s">
        <v>62</v>
      </c>
      <c r="L27" s="125">
        <v>8</v>
      </c>
      <c r="M27" s="125"/>
      <c r="N27" s="125" t="s">
        <v>3</v>
      </c>
      <c r="O27" s="125"/>
      <c r="P27" s="125"/>
      <c r="Q27" s="125"/>
      <c r="R27" s="125"/>
    </row>
    <row r="28" spans="1:18">
      <c r="B28" s="99" t="s">
        <v>121</v>
      </c>
      <c r="C28" s="99" t="s">
        <v>68</v>
      </c>
      <c r="D28" s="116">
        <v>7</v>
      </c>
      <c r="E28" s="116">
        <v>3</v>
      </c>
      <c r="F28" s="116"/>
      <c r="G28" s="116"/>
      <c r="H28" s="116"/>
      <c r="I28" s="116"/>
      <c r="J28" s="116"/>
      <c r="K28" s="99" t="s">
        <v>68</v>
      </c>
      <c r="L28" s="125"/>
      <c r="M28" s="125">
        <v>2</v>
      </c>
      <c r="N28" s="125"/>
      <c r="O28" s="125"/>
      <c r="P28" s="125"/>
      <c r="Q28" s="125"/>
      <c r="R28" s="125"/>
    </row>
    <row r="29" spans="1:18">
      <c r="B29" s="99" t="s">
        <v>121</v>
      </c>
      <c r="C29" s="99" t="s">
        <v>60</v>
      </c>
      <c r="D29" s="116">
        <v>7</v>
      </c>
      <c r="E29" s="116">
        <v>3</v>
      </c>
      <c r="F29" s="116"/>
      <c r="G29" s="116"/>
      <c r="H29" s="116"/>
      <c r="I29" s="116"/>
      <c r="J29" s="116"/>
      <c r="K29" s="99" t="s">
        <v>60</v>
      </c>
      <c r="L29" s="125"/>
      <c r="M29" s="125">
        <v>2</v>
      </c>
      <c r="N29" s="125"/>
      <c r="O29" s="125"/>
      <c r="P29" s="125"/>
      <c r="Q29" s="125"/>
      <c r="R29" s="125"/>
    </row>
    <row r="30" spans="1:18">
      <c r="B30" s="99" t="s">
        <v>123</v>
      </c>
      <c r="C30" s="99" t="s">
        <v>69</v>
      </c>
      <c r="D30" s="116">
        <v>7</v>
      </c>
      <c r="E30" s="116">
        <v>6</v>
      </c>
      <c r="F30" s="116"/>
      <c r="G30" s="116"/>
      <c r="H30" s="116"/>
      <c r="I30" s="116"/>
      <c r="J30" s="116"/>
      <c r="K30" s="99" t="s">
        <v>69</v>
      </c>
      <c r="L30" s="125"/>
      <c r="M30" s="126">
        <v>4</v>
      </c>
      <c r="N30" s="125"/>
      <c r="O30" s="125"/>
      <c r="P30" s="125"/>
      <c r="Q30" s="125"/>
      <c r="R30" s="125"/>
    </row>
  </sheetData>
  <mergeCells count="4">
    <mergeCell ref="A1:A2"/>
    <mergeCell ref="C1:J1"/>
    <mergeCell ref="K1:R1"/>
    <mergeCell ref="B1:B2"/>
  </mergeCells>
  <pageMargins left="0.39370078740157483" right="0.39370078740157483" top="0.39370078740157483" bottom="0.3937007874015748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N1ZiIP1</vt:lpstr>
      <vt:lpstr>zmiany_stare</vt:lpstr>
      <vt:lpstr>N1ZiIP1!Obszar_wydruku</vt:lpstr>
      <vt:lpstr>N1ZiIP1!Tytuły_wydruku</vt:lpstr>
    </vt:vector>
  </TitlesOfParts>
  <Company>Politechnika Poznańska - WBMiZ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studiow</dc:title>
  <dc:creator>WIM</dc:creator>
  <cp:lastModifiedBy>krzysztof.dyrka@put.poznan.pl</cp:lastModifiedBy>
  <cp:lastPrinted>2021-11-12T13:29:09Z</cp:lastPrinted>
  <dcterms:created xsi:type="dcterms:W3CDTF">2008-06-23T10:23:42Z</dcterms:created>
  <dcterms:modified xsi:type="dcterms:W3CDTF">2023-05-24T09:41:54Z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