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1_22\"/>
    </mc:Choice>
  </mc:AlternateContent>
  <xr:revisionPtr revIDLastSave="0" documentId="13_ncr:1_{A9F7B40B-3900-408B-A90E-D1BA16BF8721}" xr6:coauthVersionLast="36" xr6:coauthVersionMax="36" xr10:uidLastSave="{00000000-0000-0000-0000-000000000000}"/>
  <bookViews>
    <workbookView xWindow="-12" yWindow="6840" windowWidth="30756" windowHeight="6888" xr2:uid="{00000000-000D-0000-FFFF-FFFF00000000}"/>
  </bookViews>
  <sheets>
    <sheet name="N1MiBM1" sheetId="1" r:id="rId1"/>
  </sheets>
  <definedNames>
    <definedName name="_xlnm.Print_Area" localSheetId="0">N1MiBM1!$A$1:$BD$79</definedName>
    <definedName name="_xlnm.Print_Titles" localSheetId="0">N1MiBM1!$1:$11</definedName>
  </definedNames>
  <calcPr calcId="191029"/>
</workbook>
</file>

<file path=xl/calcChain.xml><?xml version="1.0" encoding="utf-8"?>
<calcChain xmlns="http://schemas.openxmlformats.org/spreadsheetml/2006/main">
  <c r="AR74" i="1" l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BD74" i="1"/>
  <c r="BC74" i="1"/>
  <c r="BB74" i="1"/>
  <c r="BA74" i="1"/>
  <c r="AZ74" i="1"/>
  <c r="AY74" i="1"/>
  <c r="AX74" i="1"/>
  <c r="AW74" i="1"/>
  <c r="AV74" i="1"/>
  <c r="AU74" i="1"/>
  <c r="AT74" i="1"/>
  <c r="AS74" i="1" l="1"/>
  <c r="BD31" i="1" l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C44" i="1" l="1"/>
  <c r="E44" i="1"/>
  <c r="F44" i="1"/>
  <c r="G44" i="1"/>
  <c r="H44" i="1"/>
  <c r="D44" i="1" l="1"/>
  <c r="C73" i="1" l="1"/>
  <c r="C57" i="1" l="1"/>
  <c r="E57" i="1"/>
  <c r="F57" i="1"/>
  <c r="G57" i="1"/>
  <c r="H57" i="1"/>
  <c r="D57" i="1" l="1"/>
  <c r="AU10" i="1"/>
  <c r="BA10" i="1"/>
  <c r="AO10" i="1"/>
  <c r="AI10" i="1"/>
  <c r="AC10" i="1"/>
  <c r="W10" i="1"/>
  <c r="Q10" i="1"/>
  <c r="K10" i="1"/>
  <c r="E70" i="1" l="1"/>
  <c r="F70" i="1"/>
  <c r="G70" i="1"/>
  <c r="H70" i="1"/>
  <c r="C70" i="1"/>
  <c r="C69" i="1"/>
  <c r="C60" i="1"/>
  <c r="D70" i="1" l="1"/>
  <c r="C50" i="1" l="1"/>
  <c r="V77" i="1"/>
  <c r="E22" i="1"/>
  <c r="E73" i="1"/>
  <c r="F73" i="1"/>
  <c r="G73" i="1"/>
  <c r="H73" i="1"/>
  <c r="H52" i="1"/>
  <c r="G52" i="1"/>
  <c r="F52" i="1"/>
  <c r="E52" i="1"/>
  <c r="C52" i="1"/>
  <c r="C25" i="1"/>
  <c r="C27" i="1"/>
  <c r="C28" i="1"/>
  <c r="C29" i="1"/>
  <c r="C30" i="1"/>
  <c r="C26" i="1"/>
  <c r="C33" i="1"/>
  <c r="C37" i="1"/>
  <c r="C48" i="1"/>
  <c r="C35" i="1"/>
  <c r="C39" i="1"/>
  <c r="C47" i="1"/>
  <c r="C64" i="1"/>
  <c r="C34" i="1"/>
  <c r="C38" i="1"/>
  <c r="C41" i="1"/>
  <c r="C42" i="1"/>
  <c r="C40" i="1"/>
  <c r="C62" i="1"/>
  <c r="C51" i="1"/>
  <c r="C43" i="1"/>
  <c r="C45" i="1"/>
  <c r="C53" i="1"/>
  <c r="C46" i="1"/>
  <c r="C54" i="1"/>
  <c r="C49" i="1"/>
  <c r="C63" i="1"/>
  <c r="C21" i="1"/>
  <c r="C15" i="1"/>
  <c r="C18" i="1"/>
  <c r="C22" i="1"/>
  <c r="C13" i="1"/>
  <c r="C14" i="1"/>
  <c r="C36" i="1"/>
  <c r="C55" i="1"/>
  <c r="C61" i="1"/>
  <c r="C72" i="1"/>
  <c r="C71" i="1"/>
  <c r="C56" i="1"/>
  <c r="C67" i="1"/>
  <c r="C68" i="1"/>
  <c r="H35" i="1"/>
  <c r="H39" i="1"/>
  <c r="H47" i="1"/>
  <c r="H64" i="1"/>
  <c r="H33" i="1"/>
  <c r="H34" i="1"/>
  <c r="H38" i="1"/>
  <c r="H37" i="1"/>
  <c r="H41" i="1"/>
  <c r="H42" i="1"/>
  <c r="H40" i="1"/>
  <c r="H48" i="1"/>
  <c r="H62" i="1"/>
  <c r="H51" i="1"/>
  <c r="H43" i="1"/>
  <c r="H45" i="1"/>
  <c r="H53" i="1"/>
  <c r="H46" i="1"/>
  <c r="H54" i="1"/>
  <c r="H49" i="1"/>
  <c r="H63" i="1"/>
  <c r="H50" i="1"/>
  <c r="H21" i="1"/>
  <c r="H15" i="1"/>
  <c r="H18" i="1"/>
  <c r="H22" i="1"/>
  <c r="H13" i="1"/>
  <c r="H14" i="1"/>
  <c r="H25" i="1"/>
  <c r="H27" i="1"/>
  <c r="H28" i="1"/>
  <c r="H29" i="1"/>
  <c r="H30" i="1"/>
  <c r="H26" i="1"/>
  <c r="H36" i="1"/>
  <c r="H55" i="1"/>
  <c r="H61" i="1"/>
  <c r="H72" i="1"/>
  <c r="H71" i="1"/>
  <c r="H56" i="1"/>
  <c r="H67" i="1"/>
  <c r="H68" i="1"/>
  <c r="G33" i="1"/>
  <c r="G48" i="1"/>
  <c r="G35" i="1"/>
  <c r="G39" i="1"/>
  <c r="G47" i="1"/>
  <c r="G64" i="1"/>
  <c r="G34" i="1"/>
  <c r="G38" i="1"/>
  <c r="G37" i="1"/>
  <c r="G41" i="1"/>
  <c r="G42" i="1"/>
  <c r="G40" i="1"/>
  <c r="G62" i="1"/>
  <c r="G51" i="1"/>
  <c r="G43" i="1"/>
  <c r="G45" i="1"/>
  <c r="G53" i="1"/>
  <c r="G46" i="1"/>
  <c r="G54" i="1"/>
  <c r="G49" i="1"/>
  <c r="G63" i="1"/>
  <c r="G50" i="1"/>
  <c r="G21" i="1"/>
  <c r="G15" i="1"/>
  <c r="G18" i="1"/>
  <c r="G22" i="1"/>
  <c r="G13" i="1"/>
  <c r="G14" i="1"/>
  <c r="G25" i="1"/>
  <c r="G27" i="1"/>
  <c r="G28" i="1"/>
  <c r="G29" i="1"/>
  <c r="G30" i="1"/>
  <c r="G26" i="1"/>
  <c r="G36" i="1"/>
  <c r="G55" i="1"/>
  <c r="G61" i="1"/>
  <c r="G72" i="1"/>
  <c r="G71" i="1"/>
  <c r="G56" i="1"/>
  <c r="G67" i="1"/>
  <c r="G68" i="1"/>
  <c r="F35" i="1"/>
  <c r="F39" i="1"/>
  <c r="F47" i="1"/>
  <c r="F64" i="1"/>
  <c r="F33" i="1"/>
  <c r="F34" i="1"/>
  <c r="F38" i="1"/>
  <c r="F37" i="1"/>
  <c r="F41" i="1"/>
  <c r="F42" i="1"/>
  <c r="F40" i="1"/>
  <c r="F48" i="1"/>
  <c r="F62" i="1"/>
  <c r="F51" i="1"/>
  <c r="F43" i="1"/>
  <c r="F45" i="1"/>
  <c r="F53" i="1"/>
  <c r="F46" i="1"/>
  <c r="F54" i="1"/>
  <c r="F49" i="1"/>
  <c r="F63" i="1"/>
  <c r="F50" i="1"/>
  <c r="F21" i="1"/>
  <c r="F15" i="1"/>
  <c r="F18" i="1"/>
  <c r="F22" i="1"/>
  <c r="F13" i="1"/>
  <c r="F14" i="1"/>
  <c r="F25" i="1"/>
  <c r="F27" i="1"/>
  <c r="F28" i="1"/>
  <c r="F29" i="1"/>
  <c r="F30" i="1"/>
  <c r="F26" i="1"/>
  <c r="F36" i="1"/>
  <c r="F55" i="1"/>
  <c r="F61" i="1"/>
  <c r="F72" i="1"/>
  <c r="F71" i="1"/>
  <c r="F56" i="1"/>
  <c r="F67" i="1"/>
  <c r="F68" i="1"/>
  <c r="E33" i="1"/>
  <c r="E48" i="1"/>
  <c r="E50" i="1"/>
  <c r="E35" i="1"/>
  <c r="E39" i="1"/>
  <c r="E47" i="1"/>
  <c r="E64" i="1"/>
  <c r="E34" i="1"/>
  <c r="E38" i="1"/>
  <c r="E37" i="1"/>
  <c r="E41" i="1"/>
  <c r="E42" i="1"/>
  <c r="E40" i="1"/>
  <c r="E62" i="1"/>
  <c r="E51" i="1"/>
  <c r="E43" i="1"/>
  <c r="E45" i="1"/>
  <c r="E53" i="1"/>
  <c r="E46" i="1"/>
  <c r="E54" i="1"/>
  <c r="E49" i="1"/>
  <c r="E63" i="1"/>
  <c r="E21" i="1"/>
  <c r="E15" i="1"/>
  <c r="E18" i="1"/>
  <c r="E13" i="1"/>
  <c r="E14" i="1"/>
  <c r="E25" i="1"/>
  <c r="E27" i="1"/>
  <c r="E28" i="1"/>
  <c r="E29" i="1"/>
  <c r="E30" i="1"/>
  <c r="E26" i="1"/>
  <c r="E36" i="1"/>
  <c r="E55" i="1"/>
  <c r="E61" i="1"/>
  <c r="E72" i="1"/>
  <c r="E71" i="1"/>
  <c r="E56" i="1"/>
  <c r="E67" i="1"/>
  <c r="E68" i="1"/>
  <c r="H60" i="1"/>
  <c r="H69" i="1"/>
  <c r="G60" i="1"/>
  <c r="G69" i="1"/>
  <c r="F60" i="1"/>
  <c r="F69" i="1"/>
  <c r="E60" i="1"/>
  <c r="E69" i="1"/>
  <c r="E74" i="1" l="1"/>
  <c r="C74" i="1"/>
  <c r="F74" i="1"/>
  <c r="H74" i="1"/>
  <c r="G74" i="1"/>
  <c r="D69" i="1"/>
  <c r="G23" i="1"/>
  <c r="F31" i="1"/>
  <c r="H31" i="1"/>
  <c r="C31" i="1"/>
  <c r="E31" i="1"/>
  <c r="E23" i="1"/>
  <c r="F23" i="1"/>
  <c r="G31" i="1"/>
  <c r="H23" i="1"/>
  <c r="C23" i="1"/>
  <c r="J77" i="1"/>
  <c r="W77" i="1"/>
  <c r="D73" i="1"/>
  <c r="D35" i="1"/>
  <c r="Q77" i="1"/>
  <c r="Z77" i="1"/>
  <c r="AZ77" i="1"/>
  <c r="K77" i="1"/>
  <c r="Y77" i="1"/>
  <c r="AN77" i="1"/>
  <c r="AS77" i="1"/>
  <c r="AM77" i="1"/>
  <c r="D67" i="1"/>
  <c r="D61" i="1"/>
  <c r="D40" i="1"/>
  <c r="D49" i="1"/>
  <c r="D33" i="1"/>
  <c r="D14" i="1"/>
  <c r="D46" i="1"/>
  <c r="D68" i="1"/>
  <c r="D72" i="1"/>
  <c r="D18" i="1"/>
  <c r="D45" i="1"/>
  <c r="D22" i="1"/>
  <c r="D56" i="1"/>
  <c r="D55" i="1"/>
  <c r="D51" i="1"/>
  <c r="D41" i="1"/>
  <c r="D21" i="1"/>
  <c r="AA77" i="1"/>
  <c r="D26" i="1"/>
  <c r="D29" i="1"/>
  <c r="X77" i="1"/>
  <c r="BD77" i="1"/>
  <c r="AY77" i="1"/>
  <c r="P77" i="1"/>
  <c r="AB77" i="1"/>
  <c r="O77" i="1"/>
  <c r="D50" i="1"/>
  <c r="D71" i="1"/>
  <c r="D54" i="1"/>
  <c r="D37" i="1"/>
  <c r="L77" i="1"/>
  <c r="N77" i="1"/>
  <c r="S77" i="1"/>
  <c r="AK77" i="1"/>
  <c r="AP77" i="1"/>
  <c r="AR77" i="1"/>
  <c r="AV77" i="1"/>
  <c r="AH77" i="1"/>
  <c r="D27" i="1"/>
  <c r="D25" i="1"/>
  <c r="U77" i="1"/>
  <c r="D36" i="1"/>
  <c r="D15" i="1"/>
  <c r="D63" i="1"/>
  <c r="D62" i="1"/>
  <c r="D42" i="1"/>
  <c r="D34" i="1"/>
  <c r="D48" i="1"/>
  <c r="AQ77" i="1"/>
  <c r="BB77" i="1"/>
  <c r="BC77" i="1"/>
  <c r="AD77" i="1"/>
  <c r="AE77" i="1"/>
  <c r="AF77" i="1"/>
  <c r="AI77" i="1"/>
  <c r="AO77" i="1"/>
  <c r="AG77" i="1"/>
  <c r="D13" i="1"/>
  <c r="D43" i="1"/>
  <c r="D64" i="1"/>
  <c r="D39" i="1"/>
  <c r="M77" i="1"/>
  <c r="R77" i="1"/>
  <c r="T77" i="1"/>
  <c r="AC77" i="1"/>
  <c r="AJ77" i="1"/>
  <c r="AL77" i="1"/>
  <c r="AU77" i="1"/>
  <c r="AW77" i="1"/>
  <c r="AX77" i="1"/>
  <c r="BA77" i="1"/>
  <c r="I77" i="1"/>
  <c r="D52" i="1"/>
  <c r="D60" i="1"/>
  <c r="D30" i="1"/>
  <c r="D28" i="1"/>
  <c r="D53" i="1"/>
  <c r="D38" i="1"/>
  <c r="D47" i="1"/>
  <c r="D74" i="1" l="1"/>
  <c r="D23" i="1"/>
  <c r="D31" i="1"/>
  <c r="X78" i="1"/>
  <c r="G77" i="1"/>
  <c r="L78" i="1"/>
  <c r="E77" i="1"/>
  <c r="F77" i="1"/>
  <c r="AP78" i="1"/>
  <c r="BB78" i="1"/>
  <c r="AD78" i="1"/>
  <c r="C77" i="1"/>
  <c r="AV78" i="1"/>
  <c r="AJ78" i="1"/>
  <c r="R78" i="1"/>
  <c r="H77" i="1"/>
  <c r="D77" i="1" l="1"/>
</calcChain>
</file>

<file path=xl/sharedStrings.xml><?xml version="1.0" encoding="utf-8"?>
<sst xmlns="http://schemas.openxmlformats.org/spreadsheetml/2006/main" count="197" uniqueCount="97">
  <si>
    <t>Ogólna liczba godzin</t>
  </si>
  <si>
    <t>Rozdział zajęć programowych na semestry</t>
  </si>
  <si>
    <t>Nazwa przedmiotu</t>
  </si>
  <si>
    <t>E</t>
  </si>
  <si>
    <t>I</t>
  </si>
  <si>
    <t>II</t>
  </si>
  <si>
    <t>III</t>
  </si>
  <si>
    <t>IV</t>
  </si>
  <si>
    <t>V</t>
  </si>
  <si>
    <t>VI</t>
  </si>
  <si>
    <t>VII</t>
  </si>
  <si>
    <t>VIII</t>
  </si>
  <si>
    <t>W</t>
  </si>
  <si>
    <t>C</t>
  </si>
  <si>
    <t>L</t>
  </si>
  <si>
    <t>P</t>
  </si>
  <si>
    <t>Język obcy</t>
  </si>
  <si>
    <t xml:space="preserve">Matematyka </t>
  </si>
  <si>
    <t>Podstawy konstrukcji maszyn</t>
  </si>
  <si>
    <t>Obróbka plastyczna</t>
  </si>
  <si>
    <t>Obróbka cieplna i spawalnictwo</t>
  </si>
  <si>
    <t>Obróbka skrawaniem</t>
  </si>
  <si>
    <t>Przetwórstwo tworzyw sztucznych</t>
  </si>
  <si>
    <t>Termodynamika techniczna</t>
  </si>
  <si>
    <t>Metrologia techniczna</t>
  </si>
  <si>
    <t>Maszynoznawstwo</t>
  </si>
  <si>
    <t>Projektowanie procesów technologicznych</t>
  </si>
  <si>
    <t>Inżynieria jakości i certyfikacja</t>
  </si>
  <si>
    <t>RAZEM</t>
  </si>
  <si>
    <t>Systemy narzędziowe</t>
  </si>
  <si>
    <t>Hydraulika i pneumatyka</t>
  </si>
  <si>
    <t>Systemy pomiarowe</t>
  </si>
  <si>
    <t>Etyka zawodowa</t>
  </si>
  <si>
    <t>Komunikacja interpersonalna</t>
  </si>
  <si>
    <t>Ekonomia z elementami rachunkowości</t>
  </si>
  <si>
    <t>Zasady gospodarki rynkowej i organizacji</t>
  </si>
  <si>
    <t>Ochrona własności intelektualnej</t>
  </si>
  <si>
    <t>BHP</t>
  </si>
  <si>
    <t>Technologie informacyjne</t>
  </si>
  <si>
    <t>Mechanika i teoria mechanizmów</t>
  </si>
  <si>
    <t>Mechanika płynów</t>
  </si>
  <si>
    <t>Wytrzymałość materiałów i konstrukcji</t>
  </si>
  <si>
    <t>Fizyka</t>
  </si>
  <si>
    <t>Podstawy grafiki inżynierskiej</t>
  </si>
  <si>
    <t>Systemy CAD</t>
  </si>
  <si>
    <t>Eksploatacja maszyn</t>
  </si>
  <si>
    <t>Nauka o materiałach z elementami chemii</t>
  </si>
  <si>
    <t>Metalurgia i odlewnictwo</t>
  </si>
  <si>
    <t>Laboratorium obróbki mechanicznej</t>
  </si>
  <si>
    <t>Automatyka</t>
  </si>
  <si>
    <t>Robotyka</t>
  </si>
  <si>
    <t>Zarządzanie środowiskiem i ekologia</t>
  </si>
  <si>
    <t>Elementy i uklady automatyzacji maszyn</t>
  </si>
  <si>
    <t>Drgania i wibroakustyka maszyn</t>
  </si>
  <si>
    <t>Recykling</t>
  </si>
  <si>
    <t>Ergonomia</t>
  </si>
  <si>
    <t>Obrabiarki CNC</t>
  </si>
  <si>
    <t>Statystyka inżynierska</t>
  </si>
  <si>
    <t>Projekt przejściowy (konstrukcyjny)</t>
  </si>
  <si>
    <t>Maszyny i urzadzenia technologiczne I</t>
  </si>
  <si>
    <t>Razem w bloku A</t>
  </si>
  <si>
    <t>Razem w bloku B</t>
  </si>
  <si>
    <t>ECTS</t>
  </si>
  <si>
    <t>Razem w bloku C</t>
  </si>
  <si>
    <r>
      <t xml:space="preserve">RAZEM </t>
    </r>
    <r>
      <rPr>
        <sz val="16"/>
        <rFont val="Arial CE"/>
        <charset val="238"/>
      </rPr>
      <t>(A+B+C)</t>
    </r>
  </si>
  <si>
    <t>Przedmiot humanistyczny 2 (1 do wyboru)</t>
  </si>
  <si>
    <t>Praktyka</t>
  </si>
  <si>
    <t>Liczba godzin semestralnie</t>
  </si>
  <si>
    <t>Lp.</t>
  </si>
  <si>
    <t>Liczba egz.</t>
  </si>
  <si>
    <t>w tym:</t>
  </si>
  <si>
    <t>wykłady</t>
  </si>
  <si>
    <t>ćwiczenia</t>
  </si>
  <si>
    <t>laboratoria</t>
  </si>
  <si>
    <t>projekty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</si>
  <si>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family val="2"/>
        <charset val="238"/>
      </rPr>
      <t>Przedmioty ogólne</t>
    </r>
  </si>
  <si>
    <r>
      <rPr>
        <sz val="16"/>
        <rFont val="Arial CE"/>
        <charset val="238"/>
      </rPr>
      <t xml:space="preserve">Blok B - </t>
    </r>
    <r>
      <rPr>
        <b/>
        <sz val="16"/>
        <rFont val="Arial CE"/>
        <charset val="238"/>
      </rPr>
      <t>Przedmioty podstawowe</t>
    </r>
  </si>
  <si>
    <r>
      <rPr>
        <sz val="16"/>
        <rFont val="Arial CE"/>
        <charset val="238"/>
      </rPr>
      <t>Blok C -</t>
    </r>
    <r>
      <rPr>
        <b/>
        <sz val="16"/>
        <rFont val="Arial CE"/>
        <charset val="238"/>
      </rPr>
      <t xml:space="preserve"> Przedmioty kierunkowe</t>
    </r>
  </si>
  <si>
    <r>
      <rPr>
        <sz val="18"/>
        <rFont val="Arial CE"/>
        <charset val="238"/>
      </rPr>
      <t>Kierunek:</t>
    </r>
    <r>
      <rPr>
        <b/>
        <sz val="22"/>
        <color theme="6" tint="-0.249977111117893"/>
        <rFont val="Arial CE"/>
        <charset val="238"/>
      </rPr>
      <t xml:space="preserve"> </t>
    </r>
    <r>
      <rPr>
        <b/>
        <sz val="22"/>
        <color theme="6" tint="-0.499984740745262"/>
        <rFont val="Arial CE"/>
        <charset val="238"/>
      </rPr>
      <t>MECHANIKA I BUDOWA MASZYN</t>
    </r>
  </si>
  <si>
    <r>
      <rPr>
        <sz val="22"/>
        <color rgb="FFC00000"/>
        <rFont val="Arial CE"/>
        <charset val="238"/>
      </rPr>
      <t xml:space="preserve">Studia </t>
    </r>
    <r>
      <rPr>
        <b/>
        <sz val="22"/>
        <color rgb="FFC00000"/>
        <rFont val="Arial CE"/>
        <charset val="238"/>
      </rPr>
      <t>NIESTACJONARNE</t>
    </r>
    <r>
      <rPr>
        <b/>
        <sz val="22"/>
        <rFont val="Arial CE"/>
        <charset val="238"/>
      </rPr>
      <t>,</t>
    </r>
    <r>
      <rPr>
        <sz val="22"/>
        <rFont val="Arial CE"/>
        <charset val="238"/>
      </rPr>
      <t xml:space="preserve"> I stopnia - 8 semestralne</t>
    </r>
  </si>
  <si>
    <t>Seminarium dyplomowe</t>
  </si>
  <si>
    <t>Przygotowanie pracy dyplomowej</t>
  </si>
  <si>
    <t>Podstawy utrzymania ruchu maszyn</t>
  </si>
  <si>
    <t>Linie technologiczne w bezubytkowych systemach wytwarzania</t>
  </si>
  <si>
    <t>Oprzyrządowanie pomocnicze w technologiach bezubytkowych</t>
  </si>
  <si>
    <t>Przedmiot obieralny 1:</t>
  </si>
  <si>
    <t>Przedmiot obieralny 2:</t>
  </si>
  <si>
    <t>Zarządzanie produkcją (w tym rachunek kosztów)</t>
  </si>
  <si>
    <t>Przedmiot humanistyczny 1 (1 do wyboru)</t>
  </si>
  <si>
    <t>Elektronika</t>
  </si>
  <si>
    <t>Elektrotechnika</t>
  </si>
  <si>
    <t>-</t>
  </si>
  <si>
    <t>Przedmioty obieralne</t>
  </si>
  <si>
    <t>PLAN  STUDIÓW</t>
  </si>
  <si>
    <t>WYDZIAŁ INŻYNIERII MECHANICZNEJ</t>
  </si>
  <si>
    <t>Dla naboru: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</si>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</sst>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6"/>
      <name val="Arial CE"/>
      <charset val="238"/>
    </font>
    <font>
      <b/>
      <sz val="22"/>
      <color theme="3"/>
      <name val="Arial"/>
      <family val="2"/>
      <charset val="238"/>
    </font>
    <font>
      <b/>
      <sz val="28"/>
      <name val="Arial CE"/>
      <family val="2"/>
      <charset val="238"/>
    </font>
    <font>
      <b/>
      <sz val="36"/>
      <name val="Bookman Old Style"/>
      <family val="1"/>
      <charset val="238"/>
    </font>
    <font>
      <sz val="36"/>
      <color theme="3"/>
      <name val="SquareSlab711MdEU"/>
      <charset val="238"/>
    </font>
    <font>
      <b/>
      <sz val="22"/>
      <color theme="6" tint="-0.499984740745262"/>
      <name val="Arial CE"/>
      <charset val="238"/>
    </font>
    <font>
      <b/>
      <sz val="48"/>
      <name val="Bookman Old Style"/>
      <family val="1"/>
      <charset val="238"/>
    </font>
    <font>
      <b/>
      <sz val="18"/>
      <name val="Arial CE"/>
      <family val="2"/>
      <charset val="238"/>
    </font>
    <font>
      <b/>
      <sz val="22"/>
      <color theme="6" tint="-0.249977111117893"/>
      <name val="Arial CE"/>
      <charset val="238"/>
    </font>
    <font>
      <sz val="14"/>
      <name val="Arial CE"/>
      <charset val="238"/>
    </font>
    <font>
      <b/>
      <sz val="12"/>
      <color theme="9" tint="-0.249977111117893"/>
      <name val="Arial CE"/>
      <charset val="238"/>
    </font>
    <font>
      <b/>
      <sz val="22"/>
      <name val="Arial CE"/>
      <charset val="238"/>
    </font>
    <font>
      <b/>
      <sz val="20"/>
      <name val="Arial CE"/>
      <charset val="238"/>
    </font>
    <font>
      <b/>
      <i/>
      <sz val="12"/>
      <name val="Arial CE"/>
      <family val="2"/>
      <charset val="238"/>
    </font>
    <font>
      <sz val="18"/>
      <name val="Arial CE"/>
      <charset val="238"/>
    </font>
    <font>
      <b/>
      <sz val="28"/>
      <name val="Arial CE"/>
      <charset val="238"/>
    </font>
    <font>
      <sz val="14"/>
      <color theme="9" tint="-0.249977111117893"/>
      <name val="Arial CE"/>
      <family val="2"/>
      <charset val="238"/>
    </font>
    <font>
      <sz val="12"/>
      <color theme="9" tint="-0.249977111117893"/>
      <name val="Arial CE"/>
      <family val="2"/>
      <charset val="238"/>
    </font>
    <font>
      <sz val="12"/>
      <color theme="9" tint="-0.249977111117893"/>
      <name val="Arial CE"/>
      <charset val="238"/>
    </font>
    <font>
      <b/>
      <sz val="14"/>
      <name val="Arial CE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i/>
      <sz val="12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6"/>
      <name val="Arial CE"/>
      <charset val="238"/>
    </font>
    <font>
      <b/>
      <sz val="11"/>
      <name val="Arial CE"/>
      <charset val="238"/>
    </font>
    <font>
      <sz val="22"/>
      <name val="Arial CE"/>
      <charset val="238"/>
    </font>
    <font>
      <b/>
      <sz val="18"/>
      <name val="Arial CE"/>
      <charset val="238"/>
    </font>
    <font>
      <b/>
      <sz val="14"/>
      <color rgb="FFC00000"/>
      <name val="Arial CE"/>
      <charset val="238"/>
    </font>
    <font>
      <sz val="22"/>
      <color rgb="FFC00000"/>
      <name val="Arial CE"/>
      <charset val="238"/>
    </font>
    <font>
      <b/>
      <sz val="22"/>
      <color rgb="FFC00000"/>
      <name val="Arial CE"/>
      <charset val="238"/>
    </font>
    <font>
      <sz val="18"/>
      <name val="SquareSlab711LtEU"/>
      <charset val="238"/>
    </font>
    <font>
      <sz val="18"/>
      <name val="Verdana"/>
      <family val="2"/>
      <charset val="238"/>
    </font>
    <font>
      <sz val="18"/>
      <color theme="9" tint="-0.249977111117893"/>
      <name val="Verdana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gradientFill degree="90">
        <stop position="0">
          <color theme="0"/>
        </stop>
        <stop position="1">
          <color theme="2" tint="-0.49803155613879818"/>
        </stop>
      </gradientFill>
    </fill>
    <fill>
      <patternFill patternType="solid">
        <fgColor theme="6" tint="0.59999389629810485"/>
        <bgColor indexed="64"/>
      </patternFill>
    </fill>
    <fill>
      <gradientFill degree="90">
        <stop position="0">
          <color theme="0"/>
        </stop>
        <stop position="1">
          <color theme="6" tint="0.59999389629810485"/>
        </stop>
      </gradientFill>
    </fill>
  </fills>
  <borders count="7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</borders>
  <cellStyleXfs count="8">
    <xf numFmtId="0" fontId="0" fillId="0" borderId="0"/>
    <xf numFmtId="0" fontId="10" fillId="0" borderId="0"/>
    <xf numFmtId="0" fontId="10" fillId="0" borderId="0"/>
    <xf numFmtId="0" fontId="9" fillId="4" borderId="0"/>
    <xf numFmtId="0" fontId="9" fillId="0" borderId="0"/>
    <xf numFmtId="0" fontId="9" fillId="0" borderId="0"/>
    <xf numFmtId="0" fontId="10" fillId="0" borderId="0"/>
    <xf numFmtId="0" fontId="1" fillId="0" borderId="0"/>
  </cellStyleXfs>
  <cellXfs count="22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13" fillId="0" borderId="32" xfId="1" applyFont="1" applyBorder="1"/>
    <xf numFmtId="0" fontId="2" fillId="0" borderId="19" xfId="1" applyFont="1" applyBorder="1"/>
    <xf numFmtId="0" fontId="10" fillId="0" borderId="19" xfId="1" applyBorder="1"/>
    <xf numFmtId="0" fontId="14" fillId="0" borderId="19" xfId="1" applyFont="1" applyBorder="1" applyAlignment="1">
      <alignment vertical="top"/>
    </xf>
    <xf numFmtId="0" fontId="15" fillId="0" borderId="19" xfId="1" applyFont="1" applyBorder="1" applyAlignment="1">
      <alignment vertical="center"/>
    </xf>
    <xf numFmtId="0" fontId="2" fillId="0" borderId="19" xfId="0" applyFont="1" applyBorder="1"/>
    <xf numFmtId="0" fontId="17" fillId="0" borderId="19" xfId="1" applyFont="1" applyBorder="1" applyAlignment="1">
      <alignment horizontal="right" indent="1"/>
    </xf>
    <xf numFmtId="0" fontId="2" fillId="0" borderId="19" xfId="0" applyFont="1" applyBorder="1" applyAlignment="1">
      <alignment vertical="center"/>
    </xf>
    <xf numFmtId="0" fontId="2" fillId="0" borderId="1" xfId="1" applyFont="1" applyBorder="1"/>
    <xf numFmtId="0" fontId="2" fillId="0" borderId="0" xfId="1" applyFont="1" applyBorder="1"/>
    <xf numFmtId="0" fontId="4" fillId="0" borderId="0" xfId="1" applyFont="1" applyBorder="1" applyAlignment="1">
      <alignment vertical="center"/>
    </xf>
    <xf numFmtId="0" fontId="2" fillId="0" borderId="0" xfId="0" applyFont="1" applyBorder="1"/>
    <xf numFmtId="0" fontId="18" fillId="0" borderId="0" xfId="1" applyFont="1" applyBorder="1" applyAlignment="1"/>
    <xf numFmtId="0" fontId="14" fillId="0" borderId="0" xfId="1" applyFont="1" applyBorder="1" applyAlignment="1">
      <alignment vertical="top"/>
    </xf>
    <xf numFmtId="0" fontId="15" fillId="0" borderId="0" xfId="1" applyFont="1" applyBorder="1" applyAlignment="1">
      <alignment vertical="center"/>
    </xf>
    <xf numFmtId="0" fontId="2" fillId="0" borderId="0" xfId="1" quotePrefix="1" applyFont="1" applyBorder="1" applyAlignment="1">
      <alignment horizontal="right"/>
    </xf>
    <xf numFmtId="0" fontId="19" fillId="0" borderId="0" xfId="1" applyFont="1" applyBorder="1" applyAlignment="1">
      <alignment horizontal="centerContinuous"/>
    </xf>
    <xf numFmtId="0" fontId="4" fillId="0" borderId="0" xfId="1" applyFont="1" applyBorder="1" applyAlignment="1">
      <alignment horizontal="left"/>
    </xf>
    <xf numFmtId="0" fontId="20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1" xfId="1" applyFont="1" applyBorder="1"/>
    <xf numFmtId="0" fontId="22" fillId="0" borderId="0" xfId="1" applyFont="1" applyBorder="1"/>
    <xf numFmtId="0" fontId="10" fillId="0" borderId="0" xfId="1" applyBorder="1"/>
    <xf numFmtId="0" fontId="2" fillId="0" borderId="0" xfId="2" applyFont="1" applyBorder="1" applyAlignment="1"/>
    <xf numFmtId="0" fontId="5" fillId="0" borderId="0" xfId="1" applyFont="1" applyBorder="1"/>
    <xf numFmtId="0" fontId="23" fillId="0" borderId="0" xfId="2" applyFont="1" applyBorder="1" applyAlignment="1"/>
    <xf numFmtId="0" fontId="24" fillId="0" borderId="0" xfId="2" applyFont="1" applyBorder="1" applyAlignment="1"/>
    <xf numFmtId="0" fontId="25" fillId="0" borderId="0" xfId="1" applyFont="1" applyBorder="1" applyAlignment="1">
      <alignment horizontal="centerContinuous"/>
    </xf>
    <xf numFmtId="0" fontId="6" fillId="0" borderId="0" xfId="1" applyFont="1" applyBorder="1" applyAlignment="1">
      <alignment horizontal="centerContinuous"/>
    </xf>
    <xf numFmtId="0" fontId="2" fillId="0" borderId="0" xfId="1" applyFont="1" applyBorder="1" applyAlignment="1">
      <alignment horizontal="centerContinuous"/>
    </xf>
    <xf numFmtId="0" fontId="26" fillId="0" borderId="0" xfId="2" applyFont="1" applyBorder="1" applyAlignment="1">
      <alignment horizontal="right"/>
    </xf>
    <xf numFmtId="0" fontId="28" fillId="0" borderId="0" xfId="1" applyFont="1" applyBorder="1" applyAlignment="1">
      <alignment horizontal="left"/>
    </xf>
    <xf numFmtId="0" fontId="29" fillId="0" borderId="0" xfId="1" applyFont="1" applyBorder="1" applyAlignment="1">
      <alignment vertical="center"/>
    </xf>
    <xf numFmtId="0" fontId="30" fillId="0" borderId="0" xfId="1" applyFont="1" applyBorder="1"/>
    <xf numFmtId="0" fontId="32" fillId="4" borderId="37" xfId="3" applyFont="1" applyBorder="1"/>
    <xf numFmtId="0" fontId="33" fillId="0" borderId="3" xfId="3" applyFont="1" applyFill="1" applyBorder="1" applyAlignment="1">
      <alignment vertical="center"/>
    </xf>
    <xf numFmtId="0" fontId="33" fillId="0" borderId="4" xfId="3" applyFont="1" applyFill="1" applyBorder="1" applyAlignment="1">
      <alignment vertical="center"/>
    </xf>
    <xf numFmtId="0" fontId="35" fillId="0" borderId="42" xfId="3" applyFont="1" applyFill="1" applyBorder="1" applyAlignment="1">
      <alignment vertical="center"/>
    </xf>
    <xf numFmtId="0" fontId="35" fillId="0" borderId="6" xfId="3" applyFont="1" applyFill="1" applyBorder="1" applyAlignment="1">
      <alignment vertical="center"/>
    </xf>
    <xf numFmtId="0" fontId="35" fillId="0" borderId="7" xfId="3" applyFont="1" applyFill="1" applyBorder="1" applyAlignment="1">
      <alignment vertical="center"/>
    </xf>
    <xf numFmtId="0" fontId="9" fillId="0" borderId="55" xfId="3" applyFont="1" applyFill="1" applyBorder="1" applyAlignment="1">
      <alignment horizontal="center" vertical="center"/>
    </xf>
    <xf numFmtId="0" fontId="9" fillId="0" borderId="25" xfId="3" applyFont="1" applyFill="1" applyBorder="1" applyAlignment="1">
      <alignment horizontal="center" vertical="center"/>
    </xf>
    <xf numFmtId="0" fontId="35" fillId="2" borderId="28" xfId="3" applyFont="1" applyFill="1" applyBorder="1" applyAlignment="1">
      <alignment horizontal="center" vertical="center"/>
    </xf>
    <xf numFmtId="0" fontId="35" fillId="2" borderId="56" xfId="3" applyFont="1" applyFill="1" applyBorder="1" applyAlignment="1">
      <alignment horizontal="center" vertical="center"/>
    </xf>
    <xf numFmtId="0" fontId="35" fillId="0" borderId="55" xfId="3" applyFont="1" applyFill="1" applyBorder="1" applyAlignment="1">
      <alignment horizontal="center" vertical="center"/>
    </xf>
    <xf numFmtId="0" fontId="35" fillId="0" borderId="25" xfId="3" applyFont="1" applyFill="1" applyBorder="1" applyAlignment="1">
      <alignment horizontal="center" vertical="center"/>
    </xf>
    <xf numFmtId="0" fontId="35" fillId="0" borderId="28" xfId="3" applyFont="1" applyFill="1" applyBorder="1" applyAlignment="1">
      <alignment horizontal="center" vertical="center"/>
    </xf>
    <xf numFmtId="0" fontId="35" fillId="0" borderId="56" xfId="3" applyFont="1" applyFill="1" applyBorder="1" applyAlignment="1">
      <alignment horizontal="center" vertical="center"/>
    </xf>
    <xf numFmtId="0" fontId="35" fillId="0" borderId="27" xfId="3" applyFont="1" applyFill="1" applyBorder="1" applyAlignment="1">
      <alignment horizontal="center" vertical="center"/>
    </xf>
    <xf numFmtId="0" fontId="35" fillId="2" borderId="57" xfId="3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vertical="center"/>
    </xf>
    <xf numFmtId="0" fontId="6" fillId="0" borderId="13" xfId="1" applyFont="1" applyFill="1" applyBorder="1" applyAlignment="1">
      <alignment horizontal="center"/>
    </xf>
    <xf numFmtId="0" fontId="6" fillId="0" borderId="13" xfId="1" applyFont="1" applyBorder="1"/>
    <xf numFmtId="0" fontId="21" fillId="4" borderId="0" xfId="3" applyFont="1" applyAlignment="1">
      <alignment vertical="center"/>
    </xf>
    <xf numFmtId="0" fontId="31" fillId="4" borderId="24" xfId="3" applyFont="1" applyBorder="1" applyAlignment="1">
      <alignment horizontal="center"/>
    </xf>
    <xf numFmtId="0" fontId="31" fillId="4" borderId="27" xfId="3" applyFont="1" applyBorder="1" applyAlignment="1">
      <alignment horizontal="left"/>
    </xf>
    <xf numFmtId="3" fontId="31" fillId="3" borderId="54" xfId="3" applyNumberFormat="1" applyFont="1" applyFill="1" applyBorder="1" applyAlignment="1">
      <alignment horizontal="center"/>
    </xf>
    <xf numFmtId="3" fontId="31" fillId="0" borderId="26" xfId="3" applyNumberFormat="1" applyFont="1" applyFill="1" applyBorder="1" applyAlignment="1">
      <alignment horizontal="center"/>
    </xf>
    <xf numFmtId="3" fontId="31" fillId="0" borderId="53" xfId="3" applyNumberFormat="1" applyFont="1" applyFill="1" applyBorder="1" applyAlignment="1">
      <alignment horizontal="center"/>
    </xf>
    <xf numFmtId="0" fontId="31" fillId="5" borderId="25" xfId="3" applyFont="1" applyFill="1" applyBorder="1" applyAlignment="1">
      <alignment horizontal="center"/>
    </xf>
    <xf numFmtId="0" fontId="31" fillId="3" borderId="26" xfId="3" applyFont="1" applyFill="1" applyBorder="1" applyAlignment="1">
      <alignment horizontal="center"/>
    </xf>
    <xf numFmtId="0" fontId="31" fillId="2" borderId="26" xfId="3" applyFont="1" applyFill="1" applyBorder="1" applyAlignment="1">
      <alignment horizontal="center"/>
    </xf>
    <xf numFmtId="0" fontId="31" fillId="2" borderId="53" xfId="3" applyFont="1" applyFill="1" applyBorder="1" applyAlignment="1">
      <alignment horizontal="center"/>
    </xf>
    <xf numFmtId="0" fontId="31" fillId="0" borderId="25" xfId="3" applyFont="1" applyFill="1" applyBorder="1" applyAlignment="1">
      <alignment horizontal="center"/>
    </xf>
    <xf numFmtId="0" fontId="31" fillId="0" borderId="26" xfId="3" applyFont="1" applyFill="1" applyBorder="1" applyAlignment="1">
      <alignment horizontal="center"/>
    </xf>
    <xf numFmtId="0" fontId="31" fillId="0" borderId="52" xfId="3" applyFont="1" applyFill="1" applyBorder="1" applyAlignment="1">
      <alignment horizontal="center"/>
    </xf>
    <xf numFmtId="0" fontId="31" fillId="5" borderId="54" xfId="3" applyFont="1" applyFill="1" applyBorder="1" applyAlignment="1">
      <alignment horizontal="center"/>
    </xf>
    <xf numFmtId="0" fontId="31" fillId="2" borderId="25" xfId="3" applyFont="1" applyFill="1" applyBorder="1" applyAlignment="1">
      <alignment horizontal="center"/>
    </xf>
    <xf numFmtId="0" fontId="31" fillId="3" borderId="52" xfId="3" applyFont="1" applyFill="1" applyBorder="1" applyAlignment="1">
      <alignment horizontal="center"/>
    </xf>
    <xf numFmtId="0" fontId="31" fillId="2" borderId="52" xfId="3" applyFont="1" applyFill="1" applyBorder="1" applyAlignment="1">
      <alignment horizontal="center"/>
    </xf>
    <xf numFmtId="0" fontId="31" fillId="5" borderId="61" xfId="3" applyFont="1" applyFill="1" applyBorder="1" applyAlignment="1">
      <alignment horizontal="center"/>
    </xf>
    <xf numFmtId="0" fontId="31" fillId="3" borderId="28" xfId="3" applyFont="1" applyFill="1" applyBorder="1" applyAlignment="1">
      <alignment horizontal="center"/>
    </xf>
    <xf numFmtId="0" fontId="31" fillId="0" borderId="28" xfId="3" applyFont="1" applyFill="1" applyBorder="1" applyAlignment="1">
      <alignment horizontal="center"/>
    </xf>
    <xf numFmtId="0" fontId="31" fillId="0" borderId="58" xfId="3" applyFont="1" applyFill="1" applyBorder="1" applyAlignment="1">
      <alignment horizontal="center"/>
    </xf>
    <xf numFmtId="0" fontId="31" fillId="4" borderId="0" xfId="3" applyFont="1"/>
    <xf numFmtId="0" fontId="6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" fontId="7" fillId="3" borderId="61" xfId="0" applyNumberFormat="1" applyFont="1" applyFill="1" applyBorder="1" applyAlignment="1">
      <alignment horizontal="center" vertical="top" textRotation="90" readingOrder="1"/>
    </xf>
    <xf numFmtId="3" fontId="7" fillId="5" borderId="54" xfId="0" applyNumberFormat="1" applyFont="1" applyFill="1" applyBorder="1" applyAlignment="1">
      <alignment horizontal="center" vertical="top" textRotation="90" readingOrder="1"/>
    </xf>
    <xf numFmtId="3" fontId="7" fillId="3" borderId="28" xfId="0" applyNumberFormat="1" applyFont="1" applyFill="1" applyBorder="1" applyAlignment="1">
      <alignment horizontal="center" vertical="top" textRotation="90" readingOrder="1"/>
    </xf>
    <xf numFmtId="3" fontId="7" fillId="5" borderId="27" xfId="0" applyNumberFormat="1" applyFont="1" applyFill="1" applyBorder="1" applyAlignment="1">
      <alignment horizontal="center" vertical="top" textRotation="90" readingOrder="1"/>
    </xf>
    <xf numFmtId="3" fontId="7" fillId="5" borderId="55" xfId="0" applyNumberFormat="1" applyFont="1" applyFill="1" applyBorder="1" applyAlignment="1">
      <alignment horizontal="center" vertical="top" textRotation="90" readingOrder="1"/>
    </xf>
    <xf numFmtId="3" fontId="7" fillId="5" borderId="66" xfId="0" applyNumberFormat="1" applyFont="1" applyFill="1" applyBorder="1" applyAlignment="1">
      <alignment horizontal="center" vertical="top" textRotation="90" readingOrder="1"/>
    </xf>
    <xf numFmtId="0" fontId="3" fillId="0" borderId="1" xfId="0" applyFont="1" applyBorder="1"/>
    <xf numFmtId="0" fontId="3" fillId="0" borderId="0" xfId="0" applyFont="1" applyBorder="1"/>
    <xf numFmtId="0" fontId="3" fillId="0" borderId="67" xfId="0" applyFont="1" applyBorder="1"/>
    <xf numFmtId="0" fontId="3" fillId="0" borderId="68" xfId="0" applyFont="1" applyBorder="1" applyAlignment="1">
      <alignment horizontal="centerContinuous"/>
    </xf>
    <xf numFmtId="0" fontId="3" fillId="0" borderId="69" xfId="0" applyFont="1" applyBorder="1"/>
    <xf numFmtId="0" fontId="3" fillId="0" borderId="30" xfId="0" applyFont="1" applyBorder="1"/>
    <xf numFmtId="0" fontId="3" fillId="0" borderId="70" xfId="0" applyFont="1" applyBorder="1"/>
    <xf numFmtId="0" fontId="3" fillId="0" borderId="71" xfId="0" applyFont="1" applyBorder="1"/>
    <xf numFmtId="0" fontId="38" fillId="0" borderId="0" xfId="4" applyFont="1"/>
    <xf numFmtId="0" fontId="16" fillId="0" borderId="33" xfId="2" applyFont="1" applyBorder="1" applyAlignment="1">
      <alignment horizontal="right" vertical="center"/>
    </xf>
    <xf numFmtId="0" fontId="39" fillId="0" borderId="0" xfId="1" applyFont="1" applyBorder="1" applyAlignment="1">
      <alignment vertical="center"/>
    </xf>
    <xf numFmtId="0" fontId="40" fillId="0" borderId="37" xfId="3" applyFont="1" applyFill="1" applyBorder="1" applyAlignment="1">
      <alignment horizontal="center" vertical="center"/>
    </xf>
    <xf numFmtId="0" fontId="12" fillId="0" borderId="6" xfId="3" applyFont="1" applyFill="1" applyBorder="1" applyAlignment="1">
      <alignment horizontal="center" vertical="center"/>
    </xf>
    <xf numFmtId="0" fontId="37" fillId="6" borderId="23" xfId="1" applyFont="1" applyFill="1" applyBorder="1" applyAlignment="1">
      <alignment horizontal="left" vertical="center" indent="1"/>
    </xf>
    <xf numFmtId="0" fontId="37" fillId="6" borderId="13" xfId="1" applyFont="1" applyFill="1" applyBorder="1" applyAlignment="1">
      <alignment horizontal="left" vertical="center" indent="1"/>
    </xf>
    <xf numFmtId="3" fontId="31" fillId="7" borderId="26" xfId="3" applyNumberFormat="1" applyFont="1" applyFill="1" applyBorder="1" applyAlignment="1">
      <alignment horizontal="center"/>
    </xf>
    <xf numFmtId="3" fontId="7" fillId="8" borderId="28" xfId="0" applyNumberFormat="1" applyFont="1" applyFill="1" applyBorder="1" applyAlignment="1">
      <alignment horizontal="center" vertical="top" textRotation="90" readingOrder="1"/>
    </xf>
    <xf numFmtId="3" fontId="7" fillId="6" borderId="28" xfId="0" applyNumberFormat="1" applyFont="1" applyFill="1" applyBorder="1" applyAlignment="1">
      <alignment horizontal="center" vertical="top" textRotation="90" readingOrder="1"/>
    </xf>
    <xf numFmtId="3" fontId="7" fillId="6" borderId="56" xfId="0" applyNumberFormat="1" applyFont="1" applyFill="1" applyBorder="1" applyAlignment="1">
      <alignment horizontal="center" vertical="top" textRotation="90" readingOrder="1"/>
    </xf>
    <xf numFmtId="3" fontId="7" fillId="6" borderId="58" xfId="0" applyNumberFormat="1" applyFont="1" applyFill="1" applyBorder="1" applyAlignment="1">
      <alignment horizontal="center" vertical="top" textRotation="90" readingOrder="1"/>
    </xf>
    <xf numFmtId="0" fontId="35" fillId="0" borderId="58" xfId="3" applyFont="1" applyFill="1" applyBorder="1" applyAlignment="1">
      <alignment horizontal="center" vertical="center"/>
    </xf>
    <xf numFmtId="0" fontId="44" fillId="0" borderId="0" xfId="1" applyFont="1" applyBorder="1" applyAlignment="1"/>
    <xf numFmtId="0" fontId="6" fillId="0" borderId="16" xfId="0" applyFont="1" applyBorder="1"/>
    <xf numFmtId="0" fontId="6" fillId="0" borderId="17" xfId="0" applyFont="1" applyBorder="1"/>
    <xf numFmtId="0" fontId="4" fillId="0" borderId="17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/>
    <xf numFmtId="0" fontId="45" fillId="4" borderId="6" xfId="3" applyFont="1" applyBorder="1" applyAlignment="1">
      <alignment vertical="center"/>
    </xf>
    <xf numFmtId="0" fontId="46" fillId="0" borderId="6" xfId="3" applyFont="1" applyFill="1" applyBorder="1" applyAlignment="1">
      <alignment vertical="center"/>
    </xf>
    <xf numFmtId="0" fontId="45" fillId="4" borderId="6" xfId="3" applyFont="1" applyBorder="1" applyAlignment="1">
      <alignment horizontal="left" vertical="center" indent="1"/>
    </xf>
    <xf numFmtId="0" fontId="46" fillId="4" borderId="6" xfId="3" applyFont="1" applyBorder="1" applyAlignment="1">
      <alignment vertical="center"/>
    </xf>
    <xf numFmtId="0" fontId="45" fillId="4" borderId="20" xfId="3" applyFont="1" applyBorder="1" applyAlignment="1">
      <alignment horizontal="center" vertical="center"/>
    </xf>
    <xf numFmtId="0" fontId="45" fillId="4" borderId="0" xfId="3" applyFont="1" applyAlignment="1">
      <alignment vertical="center"/>
    </xf>
    <xf numFmtId="0" fontId="47" fillId="2" borderId="21" xfId="3" applyFont="1" applyFill="1" applyBorder="1" applyAlignment="1">
      <alignment horizontal="center" vertical="center"/>
    </xf>
    <xf numFmtId="0" fontId="47" fillId="2" borderId="22" xfId="3" applyFont="1" applyFill="1" applyBorder="1" applyAlignment="1">
      <alignment horizontal="center" vertical="center"/>
    </xf>
    <xf numFmtId="0" fontId="47" fillId="2" borderId="60" xfId="3" applyFont="1" applyFill="1" applyBorder="1" applyAlignment="1">
      <alignment horizontal="center" vertical="center"/>
    </xf>
    <xf numFmtId="0" fontId="47" fillId="5" borderId="21" xfId="3" applyFont="1" applyFill="1" applyBorder="1" applyAlignment="1">
      <alignment horizontal="center" vertical="center"/>
    </xf>
    <xf numFmtId="0" fontId="47" fillId="3" borderId="22" xfId="3" applyFont="1" applyFill="1" applyBorder="1" applyAlignment="1">
      <alignment horizontal="center" vertical="center"/>
    </xf>
    <xf numFmtId="0" fontId="47" fillId="0" borderId="21" xfId="3" applyFont="1" applyFill="1" applyBorder="1" applyAlignment="1">
      <alignment horizontal="center" vertical="center"/>
    </xf>
    <xf numFmtId="0" fontId="47" fillId="0" borderId="22" xfId="3" applyFont="1" applyFill="1" applyBorder="1" applyAlignment="1">
      <alignment horizontal="center" vertical="center"/>
    </xf>
    <xf numFmtId="0" fontId="47" fillId="0" borderId="29" xfId="3" applyFont="1" applyFill="1" applyBorder="1" applyAlignment="1">
      <alignment horizontal="center" vertical="center"/>
    </xf>
    <xf numFmtId="0" fontId="47" fillId="5" borderId="49" xfId="3" applyFont="1" applyFill="1" applyBorder="1" applyAlignment="1">
      <alignment horizontal="center" vertical="center"/>
    </xf>
    <xf numFmtId="0" fontId="47" fillId="3" borderId="29" xfId="3" applyFont="1" applyFill="1" applyBorder="1" applyAlignment="1">
      <alignment horizontal="center" vertical="center"/>
    </xf>
    <xf numFmtId="0" fontId="47" fillId="2" borderId="29" xfId="3" applyFont="1" applyFill="1" applyBorder="1" applyAlignment="1">
      <alignment horizontal="center" vertical="center"/>
    </xf>
    <xf numFmtId="0" fontId="47" fillId="5" borderId="59" xfId="3" applyFont="1" applyFill="1" applyBorder="1" applyAlignment="1">
      <alignment horizontal="center" vertical="center"/>
    </xf>
    <xf numFmtId="0" fontId="47" fillId="0" borderId="15" xfId="3" applyFont="1" applyFill="1" applyBorder="1" applyAlignment="1">
      <alignment horizontal="center" vertical="center"/>
    </xf>
    <xf numFmtId="0" fontId="12" fillId="3" borderId="59" xfId="3" applyFont="1" applyFill="1" applyBorder="1" applyAlignment="1">
      <alignment horizontal="center" vertical="center"/>
    </xf>
    <xf numFmtId="0" fontId="37" fillId="7" borderId="22" xfId="3" applyFont="1" applyFill="1" applyBorder="1" applyAlignment="1">
      <alignment horizontal="center" vertical="center"/>
    </xf>
    <xf numFmtId="0" fontId="12" fillId="4" borderId="22" xfId="3" applyFont="1" applyBorder="1" applyAlignment="1">
      <alignment horizontal="center" vertical="center"/>
    </xf>
    <xf numFmtId="0" fontId="12" fillId="4" borderId="60" xfId="3" applyFont="1" applyBorder="1" applyAlignment="1">
      <alignment horizontal="center" vertical="center"/>
    </xf>
    <xf numFmtId="0" fontId="12" fillId="5" borderId="21" xfId="3" applyFont="1" applyFill="1" applyBorder="1" applyAlignment="1">
      <alignment horizontal="center" vertical="center"/>
    </xf>
    <xf numFmtId="0" fontId="12" fillId="3" borderId="22" xfId="3" applyFont="1" applyFill="1" applyBorder="1" applyAlignment="1">
      <alignment horizontal="center" vertical="center"/>
    </xf>
    <xf numFmtId="0" fontId="12" fillId="2" borderId="21" xfId="3" applyFont="1" applyFill="1" applyBorder="1" applyAlignment="1">
      <alignment horizontal="center" vertical="center"/>
    </xf>
    <xf numFmtId="0" fontId="12" fillId="2" borderId="22" xfId="3" applyFont="1" applyFill="1" applyBorder="1" applyAlignment="1">
      <alignment horizontal="center" vertical="center"/>
    </xf>
    <xf numFmtId="0" fontId="12" fillId="2" borderId="60" xfId="3" applyFont="1" applyFill="1" applyBorder="1" applyAlignment="1">
      <alignment horizontal="center" vertical="center"/>
    </xf>
    <xf numFmtId="0" fontId="12" fillId="0" borderId="21" xfId="3" applyFont="1" applyFill="1" applyBorder="1" applyAlignment="1">
      <alignment horizontal="center" vertical="center"/>
    </xf>
    <xf numFmtId="0" fontId="12" fillId="0" borderId="22" xfId="3" applyFont="1" applyFill="1" applyBorder="1" applyAlignment="1">
      <alignment horizontal="center" vertical="center"/>
    </xf>
    <xf numFmtId="0" fontId="12" fillId="0" borderId="29" xfId="3" applyFont="1" applyFill="1" applyBorder="1" applyAlignment="1">
      <alignment horizontal="center" vertical="center"/>
    </xf>
    <xf numFmtId="0" fontId="12" fillId="5" borderId="49" xfId="3" applyFont="1" applyFill="1" applyBorder="1" applyAlignment="1">
      <alignment horizontal="center" vertical="center"/>
    </xf>
    <xf numFmtId="0" fontId="12" fillId="3" borderId="29" xfId="3" applyFont="1" applyFill="1" applyBorder="1" applyAlignment="1">
      <alignment horizontal="center" vertical="center"/>
    </xf>
    <xf numFmtId="0" fontId="12" fillId="2" borderId="29" xfId="3" applyFont="1" applyFill="1" applyBorder="1" applyAlignment="1">
      <alignment horizontal="center" vertical="center"/>
    </xf>
    <xf numFmtId="0" fontId="12" fillId="5" borderId="59" xfId="3" applyFont="1" applyFill="1" applyBorder="1" applyAlignment="1">
      <alignment horizontal="center" vertical="center"/>
    </xf>
    <xf numFmtId="0" fontId="12" fillId="0" borderId="15" xfId="3" applyFont="1" applyFill="1" applyBorder="1" applyAlignment="1">
      <alignment horizontal="center" vertical="center"/>
    </xf>
    <xf numFmtId="0" fontId="45" fillId="4" borderId="6" xfId="3" applyFont="1" applyBorder="1" applyAlignment="1">
      <alignment vertical="center" shrinkToFit="1"/>
    </xf>
    <xf numFmtId="0" fontId="26" fillId="4" borderId="0" xfId="3" applyFont="1" applyAlignment="1">
      <alignment vertical="center"/>
    </xf>
    <xf numFmtId="0" fontId="45" fillId="4" borderId="6" xfId="3" applyFont="1" applyBorder="1" applyAlignment="1">
      <alignment horizontal="left" vertical="center" shrinkToFit="1"/>
    </xf>
    <xf numFmtId="0" fontId="46" fillId="4" borderId="6" xfId="3" applyFont="1" applyBorder="1" applyAlignment="1">
      <alignment vertical="center" shrinkToFit="1"/>
    </xf>
    <xf numFmtId="0" fontId="45" fillId="4" borderId="6" xfId="3" applyFont="1" applyBorder="1" applyAlignment="1">
      <alignment horizontal="left" vertical="center" indent="1" shrinkToFit="1"/>
    </xf>
    <xf numFmtId="0" fontId="47" fillId="3" borderId="59" xfId="3" applyFont="1" applyFill="1" applyBorder="1" applyAlignment="1">
      <alignment horizontal="center" vertical="center"/>
    </xf>
    <xf numFmtId="0" fontId="48" fillId="7" borderId="22" xfId="3" applyFont="1" applyFill="1" applyBorder="1" applyAlignment="1">
      <alignment horizontal="center" vertical="center"/>
    </xf>
    <xf numFmtId="0" fontId="47" fillId="4" borderId="22" xfId="3" applyFont="1" applyBorder="1" applyAlignment="1">
      <alignment horizontal="center" vertical="center"/>
    </xf>
    <xf numFmtId="0" fontId="47" fillId="4" borderId="60" xfId="3" applyFont="1" applyBorder="1" applyAlignment="1">
      <alignment horizontal="center" vertical="center"/>
    </xf>
    <xf numFmtId="0" fontId="41" fillId="2" borderId="29" xfId="3" applyFont="1" applyFill="1" applyBorder="1" applyAlignment="1">
      <alignment horizontal="center" vertical="center"/>
    </xf>
    <xf numFmtId="0" fontId="41" fillId="2" borderId="6" xfId="3" applyFont="1" applyFill="1" applyBorder="1" applyAlignment="1">
      <alignment horizontal="center" vertical="center"/>
    </xf>
    <xf numFmtId="0" fontId="41" fillId="2" borderId="50" xfId="3" applyFont="1" applyFill="1" applyBorder="1" applyAlignment="1">
      <alignment horizontal="center" vertical="center"/>
    </xf>
    <xf numFmtId="0" fontId="41" fillId="0" borderId="29" xfId="3" applyFont="1" applyFill="1" applyBorder="1" applyAlignment="1">
      <alignment horizontal="center" vertical="center"/>
    </xf>
    <xf numFmtId="0" fontId="41" fillId="0" borderId="6" xfId="3" applyFont="1" applyFill="1" applyBorder="1" applyAlignment="1">
      <alignment horizontal="center" vertical="center"/>
    </xf>
    <xf numFmtId="0" fontId="41" fillId="0" borderId="50" xfId="3" applyFont="1" applyFill="1" applyBorder="1" applyAlignment="1">
      <alignment horizontal="center" vertical="center"/>
    </xf>
    <xf numFmtId="0" fontId="31" fillId="5" borderId="48" xfId="3" applyFont="1" applyFill="1" applyBorder="1" applyAlignment="1">
      <alignment horizontal="center" vertical="center" textRotation="90"/>
    </xf>
    <xf numFmtId="0" fontId="31" fillId="5" borderId="21" xfId="3" applyFont="1" applyFill="1" applyBorder="1" applyAlignment="1">
      <alignment horizontal="center" vertical="center" textRotation="90"/>
    </xf>
    <xf numFmtId="0" fontId="31" fillId="3" borderId="44" xfId="3" applyFont="1" applyFill="1" applyBorder="1" applyAlignment="1">
      <alignment horizontal="center" vertical="center"/>
    </xf>
    <xf numFmtId="0" fontId="31" fillId="3" borderId="22" xfId="3" applyFont="1" applyFill="1" applyBorder="1" applyAlignment="1">
      <alignment horizontal="center" vertical="center"/>
    </xf>
    <xf numFmtId="0" fontId="24" fillId="2" borderId="45" xfId="3" applyFont="1" applyFill="1" applyBorder="1" applyAlignment="1">
      <alignment horizontal="center" vertical="center"/>
    </xf>
    <xf numFmtId="0" fontId="24" fillId="2" borderId="46" xfId="3" applyFont="1" applyFill="1" applyBorder="1" applyAlignment="1">
      <alignment horizontal="center" vertical="center"/>
    </xf>
    <xf numFmtId="0" fontId="31" fillId="5" borderId="43" xfId="3" applyFont="1" applyFill="1" applyBorder="1" applyAlignment="1">
      <alignment horizontal="center" vertical="center" textRotation="90"/>
    </xf>
    <xf numFmtId="0" fontId="31" fillId="5" borderId="49" xfId="3" applyFont="1" applyFill="1" applyBorder="1" applyAlignment="1">
      <alignment horizontal="center" vertical="center" textRotation="90"/>
    </xf>
    <xf numFmtId="0" fontId="24" fillId="2" borderId="47" xfId="3" applyFont="1" applyFill="1" applyBorder="1" applyAlignment="1">
      <alignment horizontal="center" vertical="center"/>
    </xf>
    <xf numFmtId="0" fontId="24" fillId="0" borderId="45" xfId="3" applyFont="1" applyFill="1" applyBorder="1" applyAlignment="1">
      <alignment horizontal="center" vertical="center"/>
    </xf>
    <xf numFmtId="0" fontId="24" fillId="0" borderId="46" xfId="3" applyFont="1" applyFill="1" applyBorder="1" applyAlignment="1">
      <alignment horizontal="center" vertical="center"/>
    </xf>
    <xf numFmtId="0" fontId="24" fillId="0" borderId="47" xfId="3" applyFont="1" applyFill="1" applyBorder="1" applyAlignment="1">
      <alignment horizontal="center" vertical="center"/>
    </xf>
    <xf numFmtId="0" fontId="31" fillId="0" borderId="2" xfId="3" applyFont="1" applyFill="1" applyBorder="1" applyAlignment="1">
      <alignment horizontal="center" vertical="center"/>
    </xf>
    <xf numFmtId="0" fontId="31" fillId="0" borderId="5" xfId="3" applyFont="1" applyFill="1" applyBorder="1" applyAlignment="1">
      <alignment horizontal="center" vertical="center"/>
    </xf>
    <xf numFmtId="0" fontId="31" fillId="0" borderId="51" xfId="3" applyFont="1" applyFill="1" applyBorder="1" applyAlignment="1">
      <alignment horizontal="center" vertical="center"/>
    </xf>
    <xf numFmtId="0" fontId="31" fillId="0" borderId="34" xfId="3" applyFont="1" applyFill="1" applyBorder="1" applyAlignment="1">
      <alignment horizontal="center" vertical="center"/>
    </xf>
    <xf numFmtId="0" fontId="31" fillId="0" borderId="38" xfId="3" applyFont="1" applyFill="1" applyBorder="1" applyAlignment="1">
      <alignment horizontal="center" vertical="center"/>
    </xf>
    <xf numFmtId="0" fontId="31" fillId="0" borderId="52" xfId="3" applyFont="1" applyFill="1" applyBorder="1" applyAlignment="1">
      <alignment horizontal="center" vertical="center"/>
    </xf>
    <xf numFmtId="0" fontId="31" fillId="3" borderId="35" xfId="3" applyFont="1" applyFill="1" applyBorder="1" applyAlignment="1">
      <alignment horizontal="center" vertical="center" textRotation="90"/>
    </xf>
    <xf numFmtId="0" fontId="31" fillId="3" borderId="40" xfId="3" applyFont="1" applyFill="1" applyBorder="1" applyAlignment="1">
      <alignment horizontal="center" vertical="center" textRotation="90"/>
    </xf>
    <xf numFmtId="0" fontId="31" fillId="3" borderId="54" xfId="3" applyFont="1" applyFill="1" applyBorder="1" applyAlignment="1">
      <alignment horizontal="center" vertical="center" textRotation="90"/>
    </xf>
    <xf numFmtId="0" fontId="31" fillId="0" borderId="3" xfId="3" applyFont="1" applyFill="1" applyBorder="1" applyAlignment="1">
      <alignment horizontal="center" vertical="center"/>
    </xf>
    <xf numFmtId="0" fontId="31" fillId="0" borderId="36" xfId="3" applyFont="1" applyFill="1" applyBorder="1" applyAlignment="1">
      <alignment horizontal="center" vertical="center"/>
    </xf>
    <xf numFmtId="0" fontId="31" fillId="7" borderId="12" xfId="3" applyFont="1" applyFill="1" applyBorder="1" applyAlignment="1">
      <alignment horizontal="center" vertical="center" textRotation="90"/>
    </xf>
    <xf numFmtId="0" fontId="31" fillId="7" borderId="26" xfId="3" applyFont="1" applyFill="1" applyBorder="1" applyAlignment="1">
      <alignment horizontal="center" vertical="center" textRotation="90"/>
    </xf>
    <xf numFmtId="0" fontId="34" fillId="0" borderId="38" xfId="3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horizontal="center" vertical="center"/>
    </xf>
    <xf numFmtId="0" fontId="34" fillId="0" borderId="41" xfId="3" applyFont="1" applyFill="1" applyBorder="1" applyAlignment="1">
      <alignment horizontal="center" vertical="center"/>
    </xf>
    <xf numFmtId="0" fontId="36" fillId="0" borderId="12" xfId="3" quotePrefix="1" applyFont="1" applyFill="1" applyBorder="1" applyAlignment="1">
      <alignment horizontal="center" vertical="top" textRotation="90"/>
    </xf>
    <xf numFmtId="0" fontId="36" fillId="0" borderId="26" xfId="3" quotePrefix="1" applyFont="1" applyFill="1" applyBorder="1" applyAlignment="1">
      <alignment horizontal="center" vertical="top" textRotation="90"/>
    </xf>
    <xf numFmtId="0" fontId="36" fillId="0" borderId="12" xfId="3" applyFont="1" applyFill="1" applyBorder="1" applyAlignment="1">
      <alignment horizontal="center" vertical="top" textRotation="90"/>
    </xf>
    <xf numFmtId="0" fontId="36" fillId="0" borderId="26" xfId="3" applyFont="1" applyFill="1" applyBorder="1" applyAlignment="1">
      <alignment horizontal="center" vertical="top" textRotation="90"/>
    </xf>
    <xf numFmtId="0" fontId="7" fillId="6" borderId="62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72" xfId="0" applyFont="1" applyFill="1" applyBorder="1" applyAlignment="1">
      <alignment horizontal="center" vertical="center"/>
    </xf>
    <xf numFmtId="0" fontId="36" fillId="0" borderId="39" xfId="3" applyFont="1" applyFill="1" applyBorder="1" applyAlignment="1">
      <alignment horizontal="center" vertical="top" textRotation="90"/>
    </xf>
    <xf numFmtId="0" fontId="36" fillId="0" borderId="53" xfId="3" applyFont="1" applyFill="1" applyBorder="1" applyAlignment="1">
      <alignment horizontal="center" vertical="top" textRotation="90"/>
    </xf>
    <xf numFmtId="0" fontId="24" fillId="0" borderId="73" xfId="3" applyFont="1" applyFill="1" applyBorder="1" applyAlignment="1">
      <alignment horizontal="center" vertical="center"/>
    </xf>
    <xf numFmtId="0" fontId="41" fillId="0" borderId="7" xfId="3" applyFont="1" applyFill="1" applyBorder="1" applyAlignment="1">
      <alignment horizontal="center" vertical="center"/>
    </xf>
    <xf numFmtId="0" fontId="27" fillId="0" borderId="74" xfId="2" applyFont="1" applyBorder="1" applyAlignment="1">
      <alignment horizontal="center"/>
    </xf>
    <xf numFmtId="0" fontId="27" fillId="0" borderId="74" xfId="2" applyFont="1" applyBorder="1" applyAlignment="1">
      <alignment horizontal="left"/>
    </xf>
  </cellXfs>
  <cellStyles count="8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5" xr:uid="{00000000-0005-0000-0000-000003000000}"/>
    <cellStyle name="Normalny 5" xfId="6" xr:uid="{00000000-0005-0000-0000-000004000000}"/>
    <cellStyle name="Normalny 6" xfId="7" xr:uid="{00000000-0005-0000-0000-000005000000}"/>
    <cellStyle name="Normalny_Kom_Dyd_Milec_I i IIst_stac_MiBM_ZiIP_MCH_RWkwiecień2008" xfId="3" xr:uid="{00000000-0005-0000-0000-000006000000}"/>
    <cellStyle name="Normalny_RWZiiP_I i II st_ sierpień2007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189888</xdr:colOff>
      <xdr:row>0</xdr:row>
      <xdr:rowOff>128019</xdr:rowOff>
    </xdr:from>
    <xdr:to>
      <xdr:col>9</xdr:col>
      <xdr:colOff>241073</xdr:colOff>
      <xdr:row>3</xdr:row>
      <xdr:rowOff>190500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433" y="128019"/>
          <a:ext cx="8926753" cy="17654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BD80"/>
  <sheetViews>
    <sheetView showGridLines="0" tabSelected="1" zoomScale="40" zoomScaleNormal="40" zoomScaleSheetLayoutView="50" workbookViewId="0">
      <selection activeCell="BF24" sqref="BF24"/>
    </sheetView>
  </sheetViews>
  <sheetFormatPr defaultColWidth="9.109375" defaultRowHeight="13.2"/>
  <cols>
    <col min="1" max="1" width="7.6640625" style="1" customWidth="1"/>
    <col min="2" max="2" width="90.6640625" style="1" customWidth="1"/>
    <col min="3" max="3" width="5.6640625" style="1" customWidth="1"/>
    <col min="4" max="4" width="8.6640625" style="1" customWidth="1"/>
    <col min="5" max="49" width="5.6640625" style="1" customWidth="1"/>
    <col min="50" max="56" width="5.6640625" style="2" customWidth="1"/>
    <col min="57" max="16384" width="9.109375" style="1"/>
  </cols>
  <sheetData>
    <row r="1" spans="1:56" ht="45.6" thickTop="1">
      <c r="A1" s="8"/>
      <c r="B1" s="9"/>
      <c r="C1" s="9"/>
      <c r="D1" s="10"/>
      <c r="E1" s="9"/>
      <c r="F1" s="9"/>
      <c r="G1" s="9"/>
      <c r="H1" s="9"/>
      <c r="I1" s="9"/>
      <c r="J1" s="11"/>
      <c r="K1" s="11"/>
      <c r="L1" s="9"/>
      <c r="M1" s="12"/>
      <c r="N1" s="12"/>
      <c r="O1" s="12"/>
      <c r="P1" s="13"/>
      <c r="Q1" s="12"/>
      <c r="R1" s="12"/>
      <c r="S1" s="12"/>
      <c r="T1" s="12"/>
      <c r="U1" s="12"/>
      <c r="V1" s="12"/>
      <c r="W1" s="12"/>
      <c r="X1" s="12"/>
      <c r="Y1" s="12"/>
      <c r="Z1" s="9"/>
      <c r="AA1" s="9"/>
      <c r="AB1" s="9"/>
      <c r="AC1" s="9"/>
      <c r="AD1" s="13"/>
      <c r="AE1" s="13"/>
      <c r="AF1" s="13"/>
      <c r="AG1" s="13"/>
      <c r="AH1" s="13"/>
      <c r="AI1" s="13"/>
      <c r="AJ1" s="9"/>
      <c r="AK1" s="13"/>
      <c r="AL1" s="9"/>
      <c r="AM1" s="13"/>
      <c r="AN1" s="9"/>
      <c r="AO1" s="9"/>
      <c r="AP1" s="9"/>
      <c r="AQ1" s="9"/>
      <c r="AR1" s="9"/>
      <c r="AS1" s="9"/>
      <c r="AT1" s="9"/>
      <c r="AU1" s="9"/>
      <c r="AV1" s="9"/>
      <c r="AW1" s="9"/>
      <c r="AX1" s="14"/>
      <c r="AY1" s="15"/>
      <c r="AZ1" s="15"/>
      <c r="BA1" s="15"/>
      <c r="BB1" s="15"/>
      <c r="BC1" s="15"/>
      <c r="BD1" s="114" t="s">
        <v>94</v>
      </c>
    </row>
    <row r="2" spans="1:56" ht="59.4">
      <c r="A2" s="16"/>
      <c r="B2" s="17"/>
      <c r="C2" s="17"/>
      <c r="D2" s="18"/>
      <c r="E2" s="17"/>
      <c r="F2" s="17"/>
      <c r="G2" s="17"/>
      <c r="H2" s="17"/>
      <c r="I2" s="19"/>
      <c r="J2" s="19"/>
      <c r="K2" s="19"/>
      <c r="L2" s="19"/>
      <c r="M2" s="19"/>
      <c r="N2" s="19"/>
      <c r="O2" s="19"/>
      <c r="P2" s="20" t="s">
        <v>93</v>
      </c>
      <c r="Q2" s="21"/>
      <c r="R2" s="21"/>
      <c r="S2" s="19"/>
      <c r="T2" s="22"/>
      <c r="U2" s="22"/>
      <c r="V2" s="22"/>
      <c r="W2" s="22"/>
      <c r="X2" s="22"/>
      <c r="Y2" s="22"/>
      <c r="Z2" s="22"/>
      <c r="AA2" s="22"/>
      <c r="AB2" s="17"/>
      <c r="AC2" s="17"/>
      <c r="AD2" s="19"/>
      <c r="AE2" s="19"/>
      <c r="AF2" s="19"/>
      <c r="AG2" s="19"/>
      <c r="AH2" s="23"/>
      <c r="AI2" s="19"/>
      <c r="AJ2" s="24"/>
      <c r="AK2" s="19"/>
      <c r="AL2" s="25"/>
      <c r="AM2" s="26" t="s">
        <v>78</v>
      </c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8"/>
      <c r="AY2" s="29"/>
      <c r="AZ2" s="29"/>
      <c r="BA2" s="29"/>
      <c r="BB2" s="29"/>
      <c r="BC2" s="29"/>
      <c r="BD2" s="30"/>
    </row>
    <row r="3" spans="1:56" ht="28.2">
      <c r="A3" s="31"/>
      <c r="B3" s="32"/>
      <c r="C3" s="17"/>
      <c r="D3" s="33"/>
      <c r="E3" s="17"/>
      <c r="F3" s="17"/>
      <c r="G3" s="17"/>
      <c r="H3" s="17"/>
      <c r="I3" s="19"/>
      <c r="J3" s="19"/>
      <c r="K3" s="19"/>
      <c r="L3" s="19"/>
      <c r="M3" s="19"/>
      <c r="N3" s="19"/>
      <c r="O3" s="19"/>
      <c r="P3" s="17"/>
      <c r="Q3" s="34"/>
      <c r="R3" s="17"/>
      <c r="S3" s="35"/>
      <c r="T3" s="19"/>
      <c r="U3" s="19"/>
      <c r="V3" s="19"/>
      <c r="W3" s="19"/>
      <c r="X3" s="19"/>
      <c r="Y3" s="36"/>
      <c r="Z3" s="36"/>
      <c r="AA3" s="37"/>
      <c r="AB3" s="17"/>
      <c r="AC3" s="17"/>
      <c r="AD3" s="19"/>
      <c r="AE3" s="19"/>
      <c r="AF3" s="19"/>
      <c r="AG3" s="19"/>
      <c r="AH3" s="38"/>
      <c r="AI3" s="19"/>
      <c r="AJ3" s="39"/>
      <c r="AK3" s="19"/>
      <c r="AL3" s="25"/>
      <c r="AM3" s="115" t="s">
        <v>79</v>
      </c>
      <c r="AN3" s="17"/>
      <c r="AO3" s="40"/>
      <c r="AP3" s="40"/>
      <c r="AQ3" s="40"/>
      <c r="AR3" s="40"/>
      <c r="AS3" s="40"/>
      <c r="AT3" s="40"/>
      <c r="AU3" s="40"/>
      <c r="AV3" s="40"/>
      <c r="AW3" s="40"/>
      <c r="AX3" s="17"/>
      <c r="AY3" s="29"/>
      <c r="AZ3" s="29"/>
      <c r="BA3" s="29"/>
      <c r="BB3" s="29"/>
      <c r="BC3" s="29"/>
      <c r="BD3" s="30"/>
    </row>
    <row r="4" spans="1:56" ht="35.4">
      <c r="A4" s="31"/>
      <c r="B4" s="32"/>
      <c r="C4" s="17"/>
      <c r="D4" s="33"/>
      <c r="E4" s="17"/>
      <c r="F4" s="33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41" t="s">
        <v>95</v>
      </c>
      <c r="V4" s="223">
        <v>2021</v>
      </c>
      <c r="W4" s="223"/>
      <c r="X4" s="223"/>
      <c r="Y4" s="224" t="s">
        <v>96</v>
      </c>
      <c r="Z4" s="17"/>
      <c r="AA4" s="17"/>
      <c r="AB4" s="17"/>
      <c r="AC4" s="17"/>
      <c r="AD4" s="19"/>
      <c r="AE4" s="19"/>
      <c r="AF4" s="19"/>
      <c r="AG4" s="19"/>
      <c r="AH4" s="38"/>
      <c r="AI4" s="19"/>
      <c r="AJ4" s="39"/>
      <c r="AK4" s="19"/>
      <c r="AL4" s="25"/>
      <c r="AM4" s="126"/>
      <c r="AN4" s="17"/>
      <c r="AO4" s="40"/>
      <c r="AP4" s="40"/>
      <c r="AQ4" s="40"/>
      <c r="AR4" s="40"/>
      <c r="AS4" s="40"/>
      <c r="AT4" s="40"/>
      <c r="AU4" s="40"/>
      <c r="AV4" s="40"/>
      <c r="AW4" s="40"/>
      <c r="AX4" s="17"/>
      <c r="AY4" s="29"/>
      <c r="AZ4" s="29"/>
      <c r="BA4" s="29"/>
      <c r="BB4" s="29"/>
      <c r="BC4" s="29"/>
      <c r="BD4" s="30"/>
    </row>
    <row r="5" spans="1:56" ht="22.8">
      <c r="A5" s="31"/>
      <c r="B5" s="32"/>
      <c r="C5" s="17"/>
      <c r="D5" s="33"/>
      <c r="E5" s="17"/>
      <c r="F5" s="33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9"/>
      <c r="AE5" s="40"/>
      <c r="AF5" s="17"/>
      <c r="AG5" s="42"/>
      <c r="AH5" s="38"/>
      <c r="AI5" s="19"/>
      <c r="AJ5" s="39"/>
      <c r="AK5" s="19"/>
      <c r="AL5" s="25"/>
      <c r="AM5" s="126"/>
      <c r="AN5" s="17"/>
      <c r="AO5" s="40"/>
      <c r="AP5" s="40"/>
      <c r="AQ5" s="40"/>
      <c r="AR5" s="40"/>
      <c r="AS5" s="40"/>
      <c r="AT5" s="40"/>
      <c r="AU5" s="40"/>
      <c r="AV5" s="40"/>
      <c r="AW5" s="40"/>
      <c r="AX5" s="17"/>
      <c r="AY5" s="29"/>
      <c r="AZ5" s="29"/>
      <c r="BA5" s="29"/>
      <c r="BB5" s="29"/>
      <c r="BC5" s="29"/>
      <c r="BD5" s="30"/>
    </row>
    <row r="6" spans="1:56" ht="9.9" customHeight="1" thickBot="1">
      <c r="A6" s="31"/>
      <c r="B6" s="32"/>
      <c r="C6" s="17"/>
      <c r="D6" s="33"/>
      <c r="E6" s="17"/>
      <c r="F6" s="33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43"/>
      <c r="AE6" s="40"/>
      <c r="AF6" s="17"/>
      <c r="AG6" s="42"/>
      <c r="AH6" s="38"/>
      <c r="AI6" s="40"/>
      <c r="AJ6" s="39"/>
      <c r="AK6" s="40"/>
      <c r="AL6" s="25"/>
      <c r="AM6" s="44"/>
      <c r="AN6" s="17"/>
      <c r="AO6" s="40"/>
      <c r="AP6" s="40"/>
      <c r="AQ6" s="40"/>
      <c r="AR6" s="40"/>
      <c r="AS6" s="40"/>
      <c r="AT6" s="40"/>
      <c r="AU6" s="40"/>
      <c r="AV6" s="40"/>
      <c r="AW6" s="40"/>
      <c r="AX6" s="17"/>
      <c r="AY6" s="29"/>
      <c r="AZ6" s="29"/>
      <c r="BA6" s="29"/>
      <c r="BB6" s="29"/>
      <c r="BC6" s="29"/>
      <c r="BD6" s="30"/>
    </row>
    <row r="7" spans="1:56" ht="20.100000000000001" customHeight="1">
      <c r="A7" s="195" t="s">
        <v>68</v>
      </c>
      <c r="B7" s="198" t="s">
        <v>2</v>
      </c>
      <c r="C7" s="201" t="s">
        <v>69</v>
      </c>
      <c r="D7" s="204" t="s">
        <v>0</v>
      </c>
      <c r="E7" s="204"/>
      <c r="F7" s="204"/>
      <c r="G7" s="204"/>
      <c r="H7" s="205"/>
      <c r="I7" s="45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116" t="s">
        <v>1</v>
      </c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7"/>
    </row>
    <row r="8" spans="1:56" ht="20.100000000000001" customHeight="1">
      <c r="A8" s="196"/>
      <c r="B8" s="199"/>
      <c r="C8" s="202"/>
      <c r="D8" s="206" t="s">
        <v>28</v>
      </c>
      <c r="E8" s="208" t="s">
        <v>70</v>
      </c>
      <c r="F8" s="209"/>
      <c r="G8" s="209"/>
      <c r="H8" s="210"/>
      <c r="I8" s="48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117" t="s">
        <v>67</v>
      </c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50"/>
    </row>
    <row r="9" spans="1:56" ht="30" customHeight="1">
      <c r="A9" s="196"/>
      <c r="B9" s="199"/>
      <c r="C9" s="202"/>
      <c r="D9" s="206"/>
      <c r="E9" s="211" t="s">
        <v>71</v>
      </c>
      <c r="F9" s="213" t="s">
        <v>72</v>
      </c>
      <c r="G9" s="213" t="s">
        <v>73</v>
      </c>
      <c r="H9" s="219" t="s">
        <v>74</v>
      </c>
      <c r="I9" s="189" t="s">
        <v>62</v>
      </c>
      <c r="J9" s="185" t="s">
        <v>3</v>
      </c>
      <c r="K9" s="187" t="s">
        <v>4</v>
      </c>
      <c r="L9" s="188"/>
      <c r="M9" s="188"/>
      <c r="N9" s="191"/>
      <c r="O9" s="189" t="s">
        <v>62</v>
      </c>
      <c r="P9" s="185" t="s">
        <v>3</v>
      </c>
      <c r="Q9" s="192" t="s">
        <v>5</v>
      </c>
      <c r="R9" s="193"/>
      <c r="S9" s="193"/>
      <c r="T9" s="194"/>
      <c r="U9" s="189" t="s">
        <v>62</v>
      </c>
      <c r="V9" s="185" t="s">
        <v>3</v>
      </c>
      <c r="W9" s="187" t="s">
        <v>6</v>
      </c>
      <c r="X9" s="188"/>
      <c r="Y9" s="188"/>
      <c r="Z9" s="191"/>
      <c r="AA9" s="189" t="s">
        <v>62</v>
      </c>
      <c r="AB9" s="185" t="s">
        <v>3</v>
      </c>
      <c r="AC9" s="192" t="s">
        <v>7</v>
      </c>
      <c r="AD9" s="193"/>
      <c r="AE9" s="193"/>
      <c r="AF9" s="194"/>
      <c r="AG9" s="183" t="s">
        <v>62</v>
      </c>
      <c r="AH9" s="185" t="s">
        <v>3</v>
      </c>
      <c r="AI9" s="187" t="s">
        <v>8</v>
      </c>
      <c r="AJ9" s="188"/>
      <c r="AK9" s="188"/>
      <c r="AL9" s="188"/>
      <c r="AM9" s="189" t="s">
        <v>62</v>
      </c>
      <c r="AN9" s="185" t="s">
        <v>3</v>
      </c>
      <c r="AO9" s="192" t="s">
        <v>9</v>
      </c>
      <c r="AP9" s="193"/>
      <c r="AQ9" s="193"/>
      <c r="AR9" s="194"/>
      <c r="AS9" s="183" t="s">
        <v>62</v>
      </c>
      <c r="AT9" s="185" t="s">
        <v>3</v>
      </c>
      <c r="AU9" s="187" t="s">
        <v>10</v>
      </c>
      <c r="AV9" s="188"/>
      <c r="AW9" s="188"/>
      <c r="AX9" s="188"/>
      <c r="AY9" s="189" t="s">
        <v>62</v>
      </c>
      <c r="AZ9" s="185" t="s">
        <v>3</v>
      </c>
      <c r="BA9" s="192" t="s">
        <v>11</v>
      </c>
      <c r="BB9" s="193"/>
      <c r="BC9" s="193"/>
      <c r="BD9" s="221"/>
    </row>
    <row r="10" spans="1:56" ht="20.100000000000001" customHeight="1">
      <c r="A10" s="196"/>
      <c r="B10" s="199"/>
      <c r="C10" s="202"/>
      <c r="D10" s="206"/>
      <c r="E10" s="211"/>
      <c r="F10" s="213"/>
      <c r="G10" s="213"/>
      <c r="H10" s="219"/>
      <c r="I10" s="190"/>
      <c r="J10" s="186"/>
      <c r="K10" s="177" t="str">
        <f>IFERROR(($V$4&amp;"/"&amp;RIGHT($V$4,2)+1&amp;" ZIMA"),"")</f>
        <v>2021/22 ZIMA</v>
      </c>
      <c r="L10" s="178"/>
      <c r="M10" s="178"/>
      <c r="N10" s="179"/>
      <c r="O10" s="190"/>
      <c r="P10" s="186"/>
      <c r="Q10" s="180" t="str">
        <f>IFERROR($V$4&amp;"/"&amp;RIGHT($V$4,2)+1&amp;" LATO","")</f>
        <v>2021/22 LATO</v>
      </c>
      <c r="R10" s="181"/>
      <c r="S10" s="181"/>
      <c r="T10" s="182"/>
      <c r="U10" s="190"/>
      <c r="V10" s="186"/>
      <c r="W10" s="177" t="str">
        <f>IFERROR($V$4+1&amp;"/"&amp;RIGHT($V$4,2)+2&amp;" ZIMA","")</f>
        <v>2022/23 ZIMA</v>
      </c>
      <c r="X10" s="178"/>
      <c r="Y10" s="178"/>
      <c r="Z10" s="179"/>
      <c r="AA10" s="190"/>
      <c r="AB10" s="186"/>
      <c r="AC10" s="180" t="str">
        <f>IFERROR($V$4+1&amp;"/"&amp;RIGHT($V$4,2)+2&amp;" LATO","")</f>
        <v>2022/23 LATO</v>
      </c>
      <c r="AD10" s="181"/>
      <c r="AE10" s="181"/>
      <c r="AF10" s="182"/>
      <c r="AG10" s="184"/>
      <c r="AH10" s="186"/>
      <c r="AI10" s="177" t="str">
        <f>IFERROR($V$4+2&amp;"/"&amp;RIGHT($V$4,3)+3&amp;" ZIMA","")</f>
        <v>2023/24 ZIMA</v>
      </c>
      <c r="AJ10" s="178"/>
      <c r="AK10" s="178"/>
      <c r="AL10" s="179"/>
      <c r="AM10" s="190"/>
      <c r="AN10" s="186"/>
      <c r="AO10" s="180" t="str">
        <f>IFERROR($V$4+2&amp;"/"&amp;RIGHT($V$4,2)+3&amp;" LATO","")</f>
        <v>2023/24 LATO</v>
      </c>
      <c r="AP10" s="181"/>
      <c r="AQ10" s="181"/>
      <c r="AR10" s="182"/>
      <c r="AS10" s="184"/>
      <c r="AT10" s="186"/>
      <c r="AU10" s="177" t="str">
        <f>IFERROR($V$4+3&amp;"/"&amp;RIGHT($V$4,3)+4&amp;" ZIMA","")</f>
        <v>2024/25 ZIMA</v>
      </c>
      <c r="AV10" s="178"/>
      <c r="AW10" s="178"/>
      <c r="AX10" s="179"/>
      <c r="AY10" s="190"/>
      <c r="AZ10" s="186"/>
      <c r="BA10" s="180" t="str">
        <f>IFERROR($V$4+3&amp;"/"&amp;RIGHT($V$4,2)+4&amp;" LATO","")</f>
        <v>2024/25 LATO</v>
      </c>
      <c r="BB10" s="181"/>
      <c r="BC10" s="181"/>
      <c r="BD10" s="222"/>
    </row>
    <row r="11" spans="1:56" ht="20.100000000000001" customHeight="1" thickBot="1">
      <c r="A11" s="197"/>
      <c r="B11" s="200"/>
      <c r="C11" s="203"/>
      <c r="D11" s="207"/>
      <c r="E11" s="212"/>
      <c r="F11" s="214"/>
      <c r="G11" s="214"/>
      <c r="H11" s="220"/>
      <c r="I11" s="51"/>
      <c r="J11" s="52"/>
      <c r="K11" s="53" t="s">
        <v>12</v>
      </c>
      <c r="L11" s="53" t="s">
        <v>13</v>
      </c>
      <c r="M11" s="53" t="s">
        <v>14</v>
      </c>
      <c r="N11" s="54" t="s">
        <v>15</v>
      </c>
      <c r="O11" s="55"/>
      <c r="P11" s="56"/>
      <c r="Q11" s="57" t="s">
        <v>12</v>
      </c>
      <c r="R11" s="57" t="s">
        <v>13</v>
      </c>
      <c r="S11" s="57" t="s">
        <v>14</v>
      </c>
      <c r="T11" s="58" t="s">
        <v>15</v>
      </c>
      <c r="U11" s="55"/>
      <c r="V11" s="56"/>
      <c r="W11" s="53" t="s">
        <v>12</v>
      </c>
      <c r="X11" s="53" t="s">
        <v>13</v>
      </c>
      <c r="Y11" s="53" t="s">
        <v>14</v>
      </c>
      <c r="Z11" s="54" t="s">
        <v>15</v>
      </c>
      <c r="AA11" s="55"/>
      <c r="AB11" s="56"/>
      <c r="AC11" s="57" t="s">
        <v>12</v>
      </c>
      <c r="AD11" s="57" t="s">
        <v>13</v>
      </c>
      <c r="AE11" s="57" t="s">
        <v>14</v>
      </c>
      <c r="AF11" s="58" t="s">
        <v>15</v>
      </c>
      <c r="AG11" s="59"/>
      <c r="AH11" s="56"/>
      <c r="AI11" s="53" t="s">
        <v>12</v>
      </c>
      <c r="AJ11" s="53" t="s">
        <v>13</v>
      </c>
      <c r="AK11" s="53" t="s">
        <v>14</v>
      </c>
      <c r="AL11" s="60" t="s">
        <v>15</v>
      </c>
      <c r="AM11" s="55"/>
      <c r="AN11" s="56"/>
      <c r="AO11" s="57" t="s">
        <v>12</v>
      </c>
      <c r="AP11" s="57" t="s">
        <v>13</v>
      </c>
      <c r="AQ11" s="57" t="s">
        <v>14</v>
      </c>
      <c r="AR11" s="58" t="s">
        <v>15</v>
      </c>
      <c r="AS11" s="59"/>
      <c r="AT11" s="56"/>
      <c r="AU11" s="53" t="s">
        <v>12</v>
      </c>
      <c r="AV11" s="53" t="s">
        <v>13</v>
      </c>
      <c r="AW11" s="53" t="s">
        <v>14</v>
      </c>
      <c r="AX11" s="60" t="s">
        <v>15</v>
      </c>
      <c r="AY11" s="55"/>
      <c r="AZ11" s="56"/>
      <c r="BA11" s="57" t="s">
        <v>12</v>
      </c>
      <c r="BB11" s="57" t="s">
        <v>13</v>
      </c>
      <c r="BC11" s="57" t="s">
        <v>14</v>
      </c>
      <c r="BD11" s="125" t="s">
        <v>15</v>
      </c>
    </row>
    <row r="12" spans="1:56" ht="40.200000000000003" customHeight="1">
      <c r="A12" s="118" t="s">
        <v>75</v>
      </c>
      <c r="B12" s="118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61"/>
      <c r="P12" s="62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5"/>
      <c r="AZ12" s="5"/>
      <c r="BA12" s="5"/>
      <c r="BB12" s="5"/>
      <c r="BC12" s="5"/>
      <c r="BD12" s="6"/>
    </row>
    <row r="13" spans="1:56" s="137" customFormat="1" ht="25.2" customHeight="1">
      <c r="A13" s="136">
        <v>1</v>
      </c>
      <c r="B13" s="132" t="s">
        <v>37</v>
      </c>
      <c r="C13" s="173">
        <f>IF(J13="E",1,0)+IF(P13="E",1,0)+IF(V13="E",1,0)+IF(AB13="E",1,0)+IF(AH13="E",1,0)+IF(AN13="E",1,0)+IF(AT13="E",1,0)+IF(AZ13="E",1,0)</f>
        <v>0</v>
      </c>
      <c r="D13" s="174">
        <f>SUM(E13:H13)</f>
        <v>4</v>
      </c>
      <c r="E13" s="175">
        <f t="shared" ref="E13:H13" si="0">SUM(K13,Q13,W13,AC13,AI13,AO13,AU13,BA13)</f>
        <v>4</v>
      </c>
      <c r="F13" s="175">
        <f t="shared" si="0"/>
        <v>0</v>
      </c>
      <c r="G13" s="175">
        <f t="shared" si="0"/>
        <v>0</v>
      </c>
      <c r="H13" s="176">
        <f t="shared" si="0"/>
        <v>0</v>
      </c>
      <c r="I13" s="141" t="s">
        <v>91</v>
      </c>
      <c r="J13" s="142"/>
      <c r="K13" s="138">
        <v>4</v>
      </c>
      <c r="L13" s="139"/>
      <c r="M13" s="139"/>
      <c r="N13" s="140"/>
      <c r="O13" s="141"/>
      <c r="P13" s="142"/>
      <c r="Q13" s="143"/>
      <c r="R13" s="144"/>
      <c r="S13" s="144"/>
      <c r="T13" s="145"/>
      <c r="U13" s="146"/>
      <c r="V13" s="142"/>
      <c r="W13" s="138"/>
      <c r="X13" s="139"/>
      <c r="Y13" s="139"/>
      <c r="Z13" s="140"/>
      <c r="AA13" s="141"/>
      <c r="AB13" s="142"/>
      <c r="AC13" s="144"/>
      <c r="AD13" s="144"/>
      <c r="AE13" s="144"/>
      <c r="AF13" s="145"/>
      <c r="AG13" s="146"/>
      <c r="AH13" s="142"/>
      <c r="AI13" s="138"/>
      <c r="AJ13" s="139"/>
      <c r="AK13" s="139"/>
      <c r="AL13" s="140"/>
      <c r="AM13" s="141"/>
      <c r="AN13" s="142"/>
      <c r="AO13" s="144"/>
      <c r="AP13" s="144"/>
      <c r="AQ13" s="144"/>
      <c r="AR13" s="145"/>
      <c r="AS13" s="146"/>
      <c r="AT13" s="147"/>
      <c r="AU13" s="139"/>
      <c r="AV13" s="139"/>
      <c r="AW13" s="139"/>
      <c r="AX13" s="148"/>
      <c r="AY13" s="149"/>
      <c r="AZ13" s="142"/>
      <c r="BA13" s="144"/>
      <c r="BB13" s="144"/>
      <c r="BC13" s="144"/>
      <c r="BD13" s="150"/>
    </row>
    <row r="14" spans="1:56" s="137" customFormat="1" ht="25.2" customHeight="1">
      <c r="A14" s="136">
        <v>2</v>
      </c>
      <c r="B14" s="132" t="s">
        <v>38</v>
      </c>
      <c r="C14" s="173">
        <f>IF(J14="E",1,0)+IF(P14="E",1,0)+IF(V14="E",1,0)+IF(AB14="E",1,0)+IF(AH14="E",1,0)+IF(AN14="E",1,0)+IF(AT14="E",1,0)+IF(AZ14="E",1,0)</f>
        <v>0</v>
      </c>
      <c r="D14" s="174">
        <f>SUM(E14:H14)</f>
        <v>30</v>
      </c>
      <c r="E14" s="175">
        <f>SUM(K14,Q14,W14,AC14,AI14,AO14,AU14,BA14)</f>
        <v>16</v>
      </c>
      <c r="F14" s="175">
        <f>SUM(L14,R14,X14,AD14,AJ14,AP14,AV14,BB14)</f>
        <v>0</v>
      </c>
      <c r="G14" s="175">
        <f>SUM(M14,S14,Y14,AE14,AK14,AQ14,AW14,BC14)</f>
        <v>14</v>
      </c>
      <c r="H14" s="176">
        <f>SUM(N14,T14,Z14,AF14,AL14,AR14,AX14,BD14)</f>
        <v>0</v>
      </c>
      <c r="I14" s="141">
        <v>4</v>
      </c>
      <c r="J14" s="142"/>
      <c r="K14" s="138">
        <v>16</v>
      </c>
      <c r="L14" s="139"/>
      <c r="M14" s="139">
        <v>14</v>
      </c>
      <c r="N14" s="140"/>
      <c r="O14" s="141"/>
      <c r="P14" s="142"/>
      <c r="Q14" s="143"/>
      <c r="R14" s="144"/>
      <c r="S14" s="144"/>
      <c r="T14" s="145"/>
      <c r="U14" s="146"/>
      <c r="V14" s="142"/>
      <c r="W14" s="138"/>
      <c r="X14" s="139"/>
      <c r="Y14" s="139"/>
      <c r="Z14" s="140"/>
      <c r="AA14" s="141"/>
      <c r="AB14" s="142"/>
      <c r="AC14" s="144"/>
      <c r="AD14" s="144"/>
      <c r="AE14" s="144"/>
      <c r="AF14" s="145"/>
      <c r="AG14" s="146"/>
      <c r="AH14" s="142"/>
      <c r="AI14" s="138"/>
      <c r="AJ14" s="139"/>
      <c r="AK14" s="139"/>
      <c r="AL14" s="140"/>
      <c r="AM14" s="141"/>
      <c r="AN14" s="142"/>
      <c r="AO14" s="144"/>
      <c r="AP14" s="144"/>
      <c r="AQ14" s="144"/>
      <c r="AR14" s="145"/>
      <c r="AS14" s="146"/>
      <c r="AT14" s="147"/>
      <c r="AU14" s="139"/>
      <c r="AV14" s="139"/>
      <c r="AW14" s="139"/>
      <c r="AX14" s="148"/>
      <c r="AY14" s="149"/>
      <c r="AZ14" s="142"/>
      <c r="BA14" s="144"/>
      <c r="BB14" s="144"/>
      <c r="BC14" s="144"/>
      <c r="BD14" s="150"/>
    </row>
    <row r="15" spans="1:56" s="137" customFormat="1" ht="25.2" customHeight="1">
      <c r="A15" s="136">
        <v>3</v>
      </c>
      <c r="B15" s="133" t="s">
        <v>88</v>
      </c>
      <c r="C15" s="173">
        <f>IF(J15="E",1,0)+IF(P15="E",1,0)+IF(V15="E",1,0)+IF(AB15="E",1,0)+IF(AH15="E",1,0)+IF(AN15="E",1,0)+IF(AT15="E",1,0)+IF(AZ15="E",1,0)</f>
        <v>0</v>
      </c>
      <c r="D15" s="174">
        <f>SUM(E15:H15)</f>
        <v>16</v>
      </c>
      <c r="E15" s="175">
        <f t="shared" ref="E15:H15" si="1">SUM(K15,Q15,W15,AC15,AI15,AO15,AU15,BA15)</f>
        <v>16</v>
      </c>
      <c r="F15" s="175">
        <f t="shared" si="1"/>
        <v>0</v>
      </c>
      <c r="G15" s="175">
        <f t="shared" si="1"/>
        <v>0</v>
      </c>
      <c r="H15" s="176">
        <f t="shared" si="1"/>
        <v>0</v>
      </c>
      <c r="I15" s="141"/>
      <c r="J15" s="142"/>
      <c r="K15" s="138"/>
      <c r="L15" s="139"/>
      <c r="M15" s="139"/>
      <c r="N15" s="140"/>
      <c r="O15" s="141">
        <v>2</v>
      </c>
      <c r="P15" s="142"/>
      <c r="Q15" s="143">
        <v>16</v>
      </c>
      <c r="R15" s="144"/>
      <c r="S15" s="144"/>
      <c r="T15" s="145"/>
      <c r="U15" s="146"/>
      <c r="V15" s="142"/>
      <c r="W15" s="138"/>
      <c r="X15" s="139"/>
      <c r="Y15" s="139"/>
      <c r="Z15" s="140"/>
      <c r="AA15" s="141"/>
      <c r="AB15" s="142"/>
      <c r="AC15" s="144"/>
      <c r="AD15" s="144"/>
      <c r="AE15" s="144"/>
      <c r="AF15" s="145"/>
      <c r="AG15" s="146"/>
      <c r="AH15" s="142"/>
      <c r="AI15" s="138"/>
      <c r="AJ15" s="139"/>
      <c r="AK15" s="139"/>
      <c r="AL15" s="140"/>
      <c r="AM15" s="141"/>
      <c r="AN15" s="142"/>
      <c r="AO15" s="144"/>
      <c r="AP15" s="144"/>
      <c r="AQ15" s="144"/>
      <c r="AR15" s="145"/>
      <c r="AS15" s="146"/>
      <c r="AT15" s="147"/>
      <c r="AU15" s="139"/>
      <c r="AV15" s="139"/>
      <c r="AW15" s="139"/>
      <c r="AX15" s="148"/>
      <c r="AY15" s="149"/>
      <c r="AZ15" s="142"/>
      <c r="BA15" s="144"/>
      <c r="BB15" s="144"/>
      <c r="BC15" s="144"/>
      <c r="BD15" s="150"/>
    </row>
    <row r="16" spans="1:56" s="137" customFormat="1" ht="25.2" customHeight="1">
      <c r="A16" s="136"/>
      <c r="B16" s="134" t="s">
        <v>32</v>
      </c>
      <c r="C16" s="173"/>
      <c r="D16" s="174"/>
      <c r="E16" s="175"/>
      <c r="F16" s="175"/>
      <c r="G16" s="175"/>
      <c r="H16" s="176"/>
      <c r="I16" s="141"/>
      <c r="J16" s="142"/>
      <c r="K16" s="138"/>
      <c r="L16" s="139"/>
      <c r="M16" s="139"/>
      <c r="N16" s="140"/>
      <c r="O16" s="141"/>
      <c r="P16" s="142"/>
      <c r="Q16" s="143"/>
      <c r="R16" s="144"/>
      <c r="S16" s="144"/>
      <c r="T16" s="145"/>
      <c r="U16" s="146"/>
      <c r="V16" s="142"/>
      <c r="W16" s="138"/>
      <c r="X16" s="139"/>
      <c r="Y16" s="139"/>
      <c r="Z16" s="140"/>
      <c r="AA16" s="141"/>
      <c r="AB16" s="142"/>
      <c r="AC16" s="144"/>
      <c r="AD16" s="144"/>
      <c r="AE16" s="144"/>
      <c r="AF16" s="145"/>
      <c r="AG16" s="146"/>
      <c r="AH16" s="142"/>
      <c r="AI16" s="138"/>
      <c r="AJ16" s="139"/>
      <c r="AK16" s="139"/>
      <c r="AL16" s="140"/>
      <c r="AM16" s="141"/>
      <c r="AN16" s="142"/>
      <c r="AO16" s="144"/>
      <c r="AP16" s="144"/>
      <c r="AQ16" s="144"/>
      <c r="AR16" s="145"/>
      <c r="AS16" s="146"/>
      <c r="AT16" s="147"/>
      <c r="AU16" s="139"/>
      <c r="AV16" s="139"/>
      <c r="AW16" s="139"/>
      <c r="AX16" s="148"/>
      <c r="AY16" s="149"/>
      <c r="AZ16" s="142"/>
      <c r="BA16" s="144"/>
      <c r="BB16" s="144"/>
      <c r="BC16" s="144"/>
      <c r="BD16" s="150"/>
    </row>
    <row r="17" spans="1:56" s="137" customFormat="1" ht="25.2" customHeight="1">
      <c r="A17" s="136"/>
      <c r="B17" s="134" t="s">
        <v>33</v>
      </c>
      <c r="C17" s="173"/>
      <c r="D17" s="174"/>
      <c r="E17" s="175"/>
      <c r="F17" s="175"/>
      <c r="G17" s="175"/>
      <c r="H17" s="176"/>
      <c r="I17" s="141"/>
      <c r="J17" s="142"/>
      <c r="K17" s="138"/>
      <c r="L17" s="139"/>
      <c r="M17" s="139"/>
      <c r="N17" s="140"/>
      <c r="O17" s="141"/>
      <c r="P17" s="142"/>
      <c r="Q17" s="143"/>
      <c r="R17" s="144"/>
      <c r="S17" s="144"/>
      <c r="T17" s="145"/>
      <c r="U17" s="146"/>
      <c r="V17" s="142"/>
      <c r="W17" s="138"/>
      <c r="X17" s="139"/>
      <c r="Y17" s="139"/>
      <c r="Z17" s="140"/>
      <c r="AA17" s="141"/>
      <c r="AB17" s="142"/>
      <c r="AC17" s="144"/>
      <c r="AD17" s="144"/>
      <c r="AE17" s="144"/>
      <c r="AF17" s="145"/>
      <c r="AG17" s="146"/>
      <c r="AH17" s="142"/>
      <c r="AI17" s="138"/>
      <c r="AJ17" s="139"/>
      <c r="AK17" s="139"/>
      <c r="AL17" s="140"/>
      <c r="AM17" s="141"/>
      <c r="AN17" s="142"/>
      <c r="AO17" s="144"/>
      <c r="AP17" s="144"/>
      <c r="AQ17" s="144"/>
      <c r="AR17" s="145"/>
      <c r="AS17" s="146"/>
      <c r="AT17" s="147"/>
      <c r="AU17" s="139"/>
      <c r="AV17" s="139"/>
      <c r="AW17" s="139"/>
      <c r="AX17" s="148"/>
      <c r="AY17" s="149"/>
      <c r="AZ17" s="142"/>
      <c r="BA17" s="144"/>
      <c r="BB17" s="144"/>
      <c r="BC17" s="144"/>
      <c r="BD17" s="150"/>
    </row>
    <row r="18" spans="1:56" s="137" customFormat="1" ht="25.2" customHeight="1">
      <c r="A18" s="136">
        <v>4</v>
      </c>
      <c r="B18" s="135" t="s">
        <v>65</v>
      </c>
      <c r="C18" s="173">
        <f t="shared" ref="C18:C22" si="2">IF(J18="E",1,0)+IF(P18="E",1,0)+IF(V18="E",1,0)+IF(AB18="E",1,0)+IF(AH18="E",1,0)+IF(AN18="E",1,0)+IF(AT18="E",1,0)+IF(AZ18="E",1,0)</f>
        <v>0</v>
      </c>
      <c r="D18" s="174">
        <f t="shared" ref="D18:D22" si="3">SUM(E18:H18)</f>
        <v>24</v>
      </c>
      <c r="E18" s="175">
        <f t="shared" ref="E18" si="4">SUM(K18,Q18,W18,AC18,AI18,AO18,AU18,BA18)</f>
        <v>16</v>
      </c>
      <c r="F18" s="175">
        <f t="shared" ref="F18:F22" si="5">SUM(L18,R18,X18,AD18,AJ18,AP18,AV18,BB18)</f>
        <v>8</v>
      </c>
      <c r="G18" s="175">
        <f t="shared" ref="G18:G22" si="6">SUM(M18,S18,Y18,AE18,AK18,AQ18,AW18,BC18)</f>
        <v>0</v>
      </c>
      <c r="H18" s="176">
        <f t="shared" ref="H18:H22" si="7">SUM(N18,T18,Z18,AF18,AL18,AR18,AX18,BD18)</f>
        <v>0</v>
      </c>
      <c r="I18" s="141"/>
      <c r="J18" s="142"/>
      <c r="K18" s="138"/>
      <c r="L18" s="139"/>
      <c r="M18" s="139"/>
      <c r="N18" s="140"/>
      <c r="O18" s="141"/>
      <c r="P18" s="142"/>
      <c r="Q18" s="143"/>
      <c r="R18" s="144"/>
      <c r="S18" s="144"/>
      <c r="T18" s="145"/>
      <c r="U18" s="146">
        <v>3</v>
      </c>
      <c r="V18" s="142"/>
      <c r="W18" s="138">
        <v>16</v>
      </c>
      <c r="X18" s="139">
        <v>8</v>
      </c>
      <c r="Y18" s="139"/>
      <c r="Z18" s="140"/>
      <c r="AA18" s="141"/>
      <c r="AB18" s="142"/>
      <c r="AC18" s="144"/>
      <c r="AD18" s="144"/>
      <c r="AE18" s="144"/>
      <c r="AF18" s="145"/>
      <c r="AG18" s="146"/>
      <c r="AH18" s="142"/>
      <c r="AI18" s="138"/>
      <c r="AJ18" s="139"/>
      <c r="AK18" s="139"/>
      <c r="AL18" s="140"/>
      <c r="AM18" s="141"/>
      <c r="AN18" s="142"/>
      <c r="AO18" s="144"/>
      <c r="AP18" s="144"/>
      <c r="AQ18" s="144"/>
      <c r="AR18" s="145"/>
      <c r="AS18" s="146"/>
      <c r="AT18" s="147"/>
      <c r="AU18" s="139"/>
      <c r="AV18" s="139"/>
      <c r="AW18" s="139"/>
      <c r="AX18" s="148"/>
      <c r="AY18" s="149"/>
      <c r="AZ18" s="142"/>
      <c r="BA18" s="144"/>
      <c r="BB18" s="144"/>
      <c r="BC18" s="144"/>
      <c r="BD18" s="150"/>
    </row>
    <row r="19" spans="1:56" s="137" customFormat="1" ht="25.2" customHeight="1">
      <c r="A19" s="136"/>
      <c r="B19" s="134" t="s">
        <v>34</v>
      </c>
      <c r="C19" s="173"/>
      <c r="D19" s="174"/>
      <c r="E19" s="175"/>
      <c r="F19" s="175"/>
      <c r="G19" s="175"/>
      <c r="H19" s="176"/>
      <c r="I19" s="141"/>
      <c r="J19" s="142"/>
      <c r="K19" s="138"/>
      <c r="L19" s="139"/>
      <c r="M19" s="139"/>
      <c r="N19" s="140"/>
      <c r="O19" s="141"/>
      <c r="P19" s="142"/>
      <c r="Q19" s="143"/>
      <c r="R19" s="144"/>
      <c r="S19" s="144"/>
      <c r="T19" s="145"/>
      <c r="U19" s="146"/>
      <c r="V19" s="142"/>
      <c r="W19" s="138"/>
      <c r="X19" s="139"/>
      <c r="Y19" s="139"/>
      <c r="Z19" s="140"/>
      <c r="AA19" s="141"/>
      <c r="AB19" s="142"/>
      <c r="AC19" s="144"/>
      <c r="AD19" s="144"/>
      <c r="AE19" s="144"/>
      <c r="AF19" s="145"/>
      <c r="AG19" s="146"/>
      <c r="AH19" s="142"/>
      <c r="AI19" s="138"/>
      <c r="AJ19" s="139"/>
      <c r="AK19" s="139"/>
      <c r="AL19" s="140"/>
      <c r="AM19" s="141"/>
      <c r="AN19" s="142"/>
      <c r="AO19" s="144"/>
      <c r="AP19" s="144"/>
      <c r="AQ19" s="144"/>
      <c r="AR19" s="145"/>
      <c r="AS19" s="146"/>
      <c r="AT19" s="147"/>
      <c r="AU19" s="139"/>
      <c r="AV19" s="139"/>
      <c r="AW19" s="139"/>
      <c r="AX19" s="148"/>
      <c r="AY19" s="149"/>
      <c r="AZ19" s="142"/>
      <c r="BA19" s="144"/>
      <c r="BB19" s="144"/>
      <c r="BC19" s="144"/>
      <c r="BD19" s="150"/>
    </row>
    <row r="20" spans="1:56" s="137" customFormat="1" ht="25.2" customHeight="1">
      <c r="A20" s="136"/>
      <c r="B20" s="134" t="s">
        <v>35</v>
      </c>
      <c r="C20" s="173"/>
      <c r="D20" s="174"/>
      <c r="E20" s="175"/>
      <c r="F20" s="175"/>
      <c r="G20" s="175"/>
      <c r="H20" s="176"/>
      <c r="I20" s="141"/>
      <c r="J20" s="142"/>
      <c r="K20" s="138"/>
      <c r="L20" s="139"/>
      <c r="M20" s="139"/>
      <c r="N20" s="140"/>
      <c r="O20" s="141"/>
      <c r="P20" s="142"/>
      <c r="Q20" s="143"/>
      <c r="R20" s="144"/>
      <c r="S20" s="144"/>
      <c r="T20" s="145"/>
      <c r="U20" s="146"/>
      <c r="V20" s="142"/>
      <c r="W20" s="138"/>
      <c r="X20" s="139"/>
      <c r="Y20" s="139"/>
      <c r="Z20" s="140"/>
      <c r="AA20" s="141"/>
      <c r="AB20" s="142"/>
      <c r="AC20" s="144"/>
      <c r="AD20" s="144"/>
      <c r="AE20" s="144"/>
      <c r="AF20" s="145"/>
      <c r="AG20" s="146"/>
      <c r="AH20" s="142"/>
      <c r="AI20" s="138"/>
      <c r="AJ20" s="139"/>
      <c r="AK20" s="139"/>
      <c r="AL20" s="140"/>
      <c r="AM20" s="141"/>
      <c r="AN20" s="142"/>
      <c r="AO20" s="144"/>
      <c r="AP20" s="144"/>
      <c r="AQ20" s="144"/>
      <c r="AR20" s="145"/>
      <c r="AS20" s="146"/>
      <c r="AT20" s="147"/>
      <c r="AU20" s="139"/>
      <c r="AV20" s="139"/>
      <c r="AW20" s="139"/>
      <c r="AX20" s="148"/>
      <c r="AY20" s="149"/>
      <c r="AZ20" s="142"/>
      <c r="BA20" s="144"/>
      <c r="BB20" s="144"/>
      <c r="BC20" s="144"/>
      <c r="BD20" s="150"/>
    </row>
    <row r="21" spans="1:56" s="137" customFormat="1" ht="25.2" customHeight="1">
      <c r="A21" s="136">
        <v>5</v>
      </c>
      <c r="B21" s="132" t="s">
        <v>16</v>
      </c>
      <c r="C21" s="173">
        <f>IF(J21="E",1,0)+IF(P21="E",1,0)+IF(V21="E",1,0)+IF(AB21="E",1,0)+IF(AH21="E",1,0)+IF(AN21="E",1,0)+IF(AT21="E",1,0)+IF(AZ21="E",1,0)</f>
        <v>0</v>
      </c>
      <c r="D21" s="174">
        <f>SUM(E21:H21)</f>
        <v>80</v>
      </c>
      <c r="E21" s="175">
        <f>SUM(K21,Q21,W21,AC21,AI21,AO21,AU21,BA21)</f>
        <v>0</v>
      </c>
      <c r="F21" s="175">
        <f>SUM(L21,R21,X21,AD21,AJ21,AP21,AV21,BB21)</f>
        <v>80</v>
      </c>
      <c r="G21" s="175">
        <f>SUM(M21,S21,Y21,AE21,AK21,AQ21,AW21,BC21)</f>
        <v>0</v>
      </c>
      <c r="H21" s="176">
        <f>SUM(N21,T21,Z21,AF21,AL21,AR21,AX21,BD21)</f>
        <v>0</v>
      </c>
      <c r="I21" s="141"/>
      <c r="J21" s="142"/>
      <c r="K21" s="138"/>
      <c r="L21" s="139"/>
      <c r="M21" s="139"/>
      <c r="N21" s="140"/>
      <c r="O21" s="141"/>
      <c r="P21" s="142"/>
      <c r="Q21" s="143"/>
      <c r="R21" s="144"/>
      <c r="S21" s="144"/>
      <c r="T21" s="145"/>
      <c r="U21" s="146">
        <v>3</v>
      </c>
      <c r="V21" s="142"/>
      <c r="W21" s="138"/>
      <c r="X21" s="139">
        <v>20</v>
      </c>
      <c r="Y21" s="139"/>
      <c r="Z21" s="140"/>
      <c r="AA21" s="141">
        <v>3</v>
      </c>
      <c r="AB21" s="142"/>
      <c r="AC21" s="144"/>
      <c r="AD21" s="144">
        <v>20</v>
      </c>
      <c r="AE21" s="144"/>
      <c r="AF21" s="145"/>
      <c r="AG21" s="146">
        <v>3</v>
      </c>
      <c r="AH21" s="142"/>
      <c r="AI21" s="138"/>
      <c r="AJ21" s="139">
        <v>22</v>
      </c>
      <c r="AK21" s="139"/>
      <c r="AL21" s="140"/>
      <c r="AM21" s="141">
        <v>3</v>
      </c>
      <c r="AN21" s="142"/>
      <c r="AO21" s="144"/>
      <c r="AP21" s="144">
        <v>18</v>
      </c>
      <c r="AQ21" s="144"/>
      <c r="AR21" s="145"/>
      <c r="AS21" s="146"/>
      <c r="AT21" s="147"/>
      <c r="AU21" s="139"/>
      <c r="AV21" s="139"/>
      <c r="AW21" s="139"/>
      <c r="AX21" s="148"/>
      <c r="AY21" s="149"/>
      <c r="AZ21" s="142"/>
      <c r="BA21" s="144"/>
      <c r="BB21" s="144"/>
      <c r="BC21" s="144"/>
      <c r="BD21" s="150"/>
    </row>
    <row r="22" spans="1:56" s="137" customFormat="1" ht="25.2" customHeight="1">
      <c r="A22" s="136">
        <v>6</v>
      </c>
      <c r="B22" s="132" t="s">
        <v>36</v>
      </c>
      <c r="C22" s="173">
        <f t="shared" si="2"/>
        <v>0</v>
      </c>
      <c r="D22" s="174">
        <f t="shared" si="3"/>
        <v>12</v>
      </c>
      <c r="E22" s="175">
        <f>SUM(K22,Q22,W22,AC22,AI22,AO22,AU22,BA22)</f>
        <v>12</v>
      </c>
      <c r="F22" s="175">
        <f t="shared" si="5"/>
        <v>0</v>
      </c>
      <c r="G22" s="175">
        <f t="shared" si="6"/>
        <v>0</v>
      </c>
      <c r="H22" s="176">
        <f t="shared" si="7"/>
        <v>0</v>
      </c>
      <c r="I22" s="141"/>
      <c r="J22" s="142"/>
      <c r="K22" s="138"/>
      <c r="L22" s="139"/>
      <c r="M22" s="139"/>
      <c r="N22" s="140"/>
      <c r="O22" s="141"/>
      <c r="P22" s="142"/>
      <c r="Q22" s="143"/>
      <c r="R22" s="144"/>
      <c r="S22" s="144"/>
      <c r="T22" s="145"/>
      <c r="U22" s="146"/>
      <c r="V22" s="142"/>
      <c r="W22" s="138"/>
      <c r="X22" s="139"/>
      <c r="Y22" s="139"/>
      <c r="Z22" s="140"/>
      <c r="AA22" s="141"/>
      <c r="AB22" s="142"/>
      <c r="AC22" s="144"/>
      <c r="AD22" s="144"/>
      <c r="AE22" s="144"/>
      <c r="AF22" s="145"/>
      <c r="AG22" s="146"/>
      <c r="AH22" s="142"/>
      <c r="AI22" s="138"/>
      <c r="AJ22" s="139"/>
      <c r="AK22" s="139"/>
      <c r="AL22" s="140"/>
      <c r="AM22" s="141">
        <v>1</v>
      </c>
      <c r="AN22" s="142"/>
      <c r="AO22" s="144">
        <v>12</v>
      </c>
      <c r="AP22" s="144"/>
      <c r="AQ22" s="144"/>
      <c r="AR22" s="145"/>
      <c r="AS22" s="146"/>
      <c r="AT22" s="147"/>
      <c r="AU22" s="139"/>
      <c r="AV22" s="139"/>
      <c r="AW22" s="139"/>
      <c r="AX22" s="148"/>
      <c r="AY22" s="149"/>
      <c r="AZ22" s="142"/>
      <c r="BA22" s="144"/>
      <c r="BB22" s="144"/>
      <c r="BC22" s="144"/>
      <c r="BD22" s="150"/>
    </row>
    <row r="23" spans="1:56" s="85" customFormat="1" ht="20.100000000000001" customHeight="1" thickBot="1">
      <c r="A23" s="65"/>
      <c r="B23" s="66" t="s">
        <v>60</v>
      </c>
      <c r="C23" s="67">
        <f t="shared" ref="C23:I23" si="8">SUM(C13:C22)</f>
        <v>0</v>
      </c>
      <c r="D23" s="120">
        <f t="shared" si="8"/>
        <v>166</v>
      </c>
      <c r="E23" s="68">
        <f t="shared" si="8"/>
        <v>64</v>
      </c>
      <c r="F23" s="68">
        <f t="shared" si="8"/>
        <v>88</v>
      </c>
      <c r="G23" s="68">
        <f t="shared" si="8"/>
        <v>14</v>
      </c>
      <c r="H23" s="69">
        <f t="shared" si="8"/>
        <v>0</v>
      </c>
      <c r="I23" s="70">
        <f t="shared" si="8"/>
        <v>4</v>
      </c>
      <c r="J23" s="71">
        <f>COUNTA(J13:J22)</f>
        <v>0</v>
      </c>
      <c r="K23" s="72" t="str">
        <f>TEXT(SUM(K13:K22),0)</f>
        <v>20</v>
      </c>
      <c r="L23" s="72" t="str">
        <f>TEXT(SUM(L13:L22),0)</f>
        <v>0</v>
      </c>
      <c r="M23" s="72" t="str">
        <f>TEXT(SUM(M13:M22),0)</f>
        <v>14</v>
      </c>
      <c r="N23" s="73" t="str">
        <f>TEXT(SUM(N13:N22),0)</f>
        <v>0</v>
      </c>
      <c r="O23" s="70">
        <f>SUM(O13:O22)</f>
        <v>2</v>
      </c>
      <c r="P23" s="71">
        <f>COUNTA(P13:P22)</f>
        <v>0</v>
      </c>
      <c r="Q23" s="74" t="str">
        <f>TEXT(SUM(Q13:Q22),0)</f>
        <v>16</v>
      </c>
      <c r="R23" s="75" t="str">
        <f>TEXT(SUM(R13:R22),0)</f>
        <v>0</v>
      </c>
      <c r="S23" s="75" t="str">
        <f>TEXT(SUM(S13:S22),0)</f>
        <v>0</v>
      </c>
      <c r="T23" s="76" t="str">
        <f>TEXT(SUM(T13:T22),0)</f>
        <v>0</v>
      </c>
      <c r="U23" s="77">
        <f>SUM(U13:U22)</f>
        <v>6</v>
      </c>
      <c r="V23" s="71">
        <f>COUNTA(V13:V22)</f>
        <v>0</v>
      </c>
      <c r="W23" s="78" t="str">
        <f>TEXT(SUM(W13:W22),0)</f>
        <v>16</v>
      </c>
      <c r="X23" s="72" t="str">
        <f>TEXT(SUM(X13:X22),0)</f>
        <v>28</v>
      </c>
      <c r="Y23" s="72" t="str">
        <f>TEXT(SUM(Y13:Y22),0)</f>
        <v>0</v>
      </c>
      <c r="Z23" s="73" t="str">
        <f>TEXT(SUM(Z13:Z22),0)</f>
        <v>0</v>
      </c>
      <c r="AA23" s="70">
        <f>SUM(AA13:AA22)</f>
        <v>3</v>
      </c>
      <c r="AB23" s="71">
        <f>COUNTA(AB13:AB22)</f>
        <v>0</v>
      </c>
      <c r="AC23" s="75" t="str">
        <f>TEXT(SUM(AC13:AC22),0)</f>
        <v>0</v>
      </c>
      <c r="AD23" s="75" t="str">
        <f>TEXT(SUM(AD13:AD22),0)</f>
        <v>20</v>
      </c>
      <c r="AE23" s="75" t="str">
        <f>TEXT(SUM(AE13:AE22),0)</f>
        <v>0</v>
      </c>
      <c r="AF23" s="76" t="str">
        <f>TEXT(SUM(AF13:AF22),0)</f>
        <v>0</v>
      </c>
      <c r="AG23" s="77">
        <f>SUM(AG13:AG22)</f>
        <v>3</v>
      </c>
      <c r="AH23" s="71">
        <f>COUNTA(AH13:AH22)</f>
        <v>0</v>
      </c>
      <c r="AI23" s="78" t="str">
        <f>TEXT(SUM(AI13:AI22),0)</f>
        <v>0</v>
      </c>
      <c r="AJ23" s="72" t="str">
        <f>TEXT(SUM(AJ13:AJ22),0)</f>
        <v>22</v>
      </c>
      <c r="AK23" s="72" t="str">
        <f>TEXT(SUM(AK13:AK22),0)</f>
        <v>0</v>
      </c>
      <c r="AL23" s="73" t="str">
        <f>TEXT(SUM(AL13:AL22),0)</f>
        <v>0</v>
      </c>
      <c r="AM23" s="70">
        <f>SUM(AM13:AM22)</f>
        <v>4</v>
      </c>
      <c r="AN23" s="71">
        <f>COUNTA(AN13:AN22)</f>
        <v>0</v>
      </c>
      <c r="AO23" s="75" t="str">
        <f>TEXT(SUM(AO13:AO22),0)</f>
        <v>12</v>
      </c>
      <c r="AP23" s="75" t="str">
        <f>TEXT(SUM(AP13:AP22),0)</f>
        <v>18</v>
      </c>
      <c r="AQ23" s="75" t="str">
        <f>TEXT(SUM(AQ13:AQ22),0)</f>
        <v>0</v>
      </c>
      <c r="AR23" s="76" t="str">
        <f>TEXT(SUM(AR13:AR22),0)</f>
        <v>0</v>
      </c>
      <c r="AS23" s="77">
        <f>SUM(AS13:AS22)</f>
        <v>0</v>
      </c>
      <c r="AT23" s="79">
        <f>COUNTA(AT13:AT22)</f>
        <v>0</v>
      </c>
      <c r="AU23" s="72" t="str">
        <f>TEXT(SUM(AU13:AU22),0)</f>
        <v>0</v>
      </c>
      <c r="AV23" s="72" t="str">
        <f>TEXT(SUM(AV13:AV22),0)</f>
        <v>0</v>
      </c>
      <c r="AW23" s="72" t="str">
        <f>TEXT(SUM(AW13:AW22),0)</f>
        <v>0</v>
      </c>
      <c r="AX23" s="80" t="str">
        <f>TEXT(SUM(AX13:AX22),0)</f>
        <v>0</v>
      </c>
      <c r="AY23" s="81">
        <f>SUM(AY13:AY22)</f>
        <v>0</v>
      </c>
      <c r="AZ23" s="82">
        <f>COUNTA(AZ13:AZ22)</f>
        <v>0</v>
      </c>
      <c r="BA23" s="83" t="str">
        <f>TEXT(SUM(BA13:BA22),0)</f>
        <v>0</v>
      </c>
      <c r="BB23" s="83" t="str">
        <f>TEXT(SUM(BB13:BB22),0)</f>
        <v>0</v>
      </c>
      <c r="BC23" s="83" t="str">
        <f>TEXT(SUM(BC13:BC22),0)</f>
        <v>0</v>
      </c>
      <c r="BD23" s="84" t="str">
        <f>TEXT(SUM(BD13:BD22),0)</f>
        <v>0</v>
      </c>
    </row>
    <row r="24" spans="1:56" ht="40.200000000000003" customHeight="1">
      <c r="A24" s="118" t="s">
        <v>76</v>
      </c>
      <c r="B24" s="118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61"/>
      <c r="P24" s="62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5"/>
      <c r="AZ24" s="5"/>
      <c r="BA24" s="5"/>
      <c r="BB24" s="5"/>
      <c r="BC24" s="5"/>
      <c r="BD24" s="6"/>
    </row>
    <row r="25" spans="1:56" s="64" customFormat="1" ht="25.2" customHeight="1">
      <c r="A25" s="136">
        <v>7</v>
      </c>
      <c r="B25" s="132" t="s">
        <v>17</v>
      </c>
      <c r="C25" s="151">
        <f t="shared" ref="C25:C29" si="9">IF(J25="E",1,0)+IF(P25="E",1,0)+IF(V25="E",1,0)+IF(AB25="E",1,0)+IF(AH25="E",1,0)+IF(AN25="E",1,0)+IF(AT25="E",1,0)+IF(AZ25="E",1,0)</f>
        <v>2</v>
      </c>
      <c r="D25" s="152">
        <f t="shared" ref="D25:D28" si="10">SUM(E25:H25)</f>
        <v>120</v>
      </c>
      <c r="E25" s="153">
        <f t="shared" ref="E25:H26" si="11">SUM(K25,Q25,W25,AC25,AI25,AO25,AU25,BA25)</f>
        <v>60</v>
      </c>
      <c r="F25" s="153">
        <f t="shared" si="11"/>
        <v>60</v>
      </c>
      <c r="G25" s="153">
        <f t="shared" si="11"/>
        <v>0</v>
      </c>
      <c r="H25" s="154">
        <f t="shared" si="11"/>
        <v>0</v>
      </c>
      <c r="I25" s="155">
        <v>8</v>
      </c>
      <c r="J25" s="156" t="s">
        <v>3</v>
      </c>
      <c r="K25" s="157">
        <v>30</v>
      </c>
      <c r="L25" s="158">
        <v>28</v>
      </c>
      <c r="M25" s="158"/>
      <c r="N25" s="159"/>
      <c r="O25" s="155">
        <v>8</v>
      </c>
      <c r="P25" s="156" t="s">
        <v>3</v>
      </c>
      <c r="Q25" s="160">
        <v>30</v>
      </c>
      <c r="R25" s="161">
        <v>32</v>
      </c>
      <c r="S25" s="161"/>
      <c r="T25" s="162"/>
      <c r="U25" s="163"/>
      <c r="V25" s="156"/>
      <c r="W25" s="157"/>
      <c r="X25" s="158"/>
      <c r="Y25" s="158"/>
      <c r="Z25" s="159"/>
      <c r="AA25" s="155"/>
      <c r="AB25" s="156"/>
      <c r="AC25" s="161"/>
      <c r="AD25" s="161"/>
      <c r="AE25" s="161"/>
      <c r="AF25" s="162"/>
      <c r="AG25" s="163"/>
      <c r="AH25" s="156"/>
      <c r="AI25" s="157"/>
      <c r="AJ25" s="158"/>
      <c r="AK25" s="158"/>
      <c r="AL25" s="159"/>
      <c r="AM25" s="155"/>
      <c r="AN25" s="156"/>
      <c r="AO25" s="161"/>
      <c r="AP25" s="161"/>
      <c r="AQ25" s="161"/>
      <c r="AR25" s="162"/>
      <c r="AS25" s="163"/>
      <c r="AT25" s="164"/>
      <c r="AU25" s="158"/>
      <c r="AV25" s="158"/>
      <c r="AW25" s="158"/>
      <c r="AX25" s="165"/>
      <c r="AY25" s="166"/>
      <c r="AZ25" s="156"/>
      <c r="BA25" s="161"/>
      <c r="BB25" s="161"/>
      <c r="BC25" s="161"/>
      <c r="BD25" s="167"/>
    </row>
    <row r="26" spans="1:56" s="64" customFormat="1" ht="25.2" customHeight="1">
      <c r="A26" s="136">
        <v>8</v>
      </c>
      <c r="B26" s="132" t="s">
        <v>42</v>
      </c>
      <c r="C26" s="151">
        <f>IF(J26="E",1,0)+IF(P26="E",1,0)+IF(V26="E",1,0)+IF(AB26="E",1,0)+IF(AH26="E",1,0)+IF(AN26="E",1,0)+IF(AT26="E",1,0)+IF(AZ26="E",1,0)</f>
        <v>1</v>
      </c>
      <c r="D26" s="152">
        <f>SUM(E26:H26)</f>
        <v>60</v>
      </c>
      <c r="E26" s="153">
        <f t="shared" si="11"/>
        <v>30</v>
      </c>
      <c r="F26" s="153">
        <f t="shared" si="11"/>
        <v>20</v>
      </c>
      <c r="G26" s="153">
        <f t="shared" si="11"/>
        <v>10</v>
      </c>
      <c r="H26" s="154">
        <f t="shared" si="11"/>
        <v>0</v>
      </c>
      <c r="I26" s="155"/>
      <c r="J26" s="156"/>
      <c r="K26" s="157"/>
      <c r="L26" s="158"/>
      <c r="M26" s="158"/>
      <c r="N26" s="159"/>
      <c r="O26" s="155">
        <v>5</v>
      </c>
      <c r="P26" s="156"/>
      <c r="Q26" s="160">
        <v>20</v>
      </c>
      <c r="R26" s="161">
        <v>16</v>
      </c>
      <c r="S26" s="161"/>
      <c r="T26" s="162"/>
      <c r="U26" s="163">
        <v>4</v>
      </c>
      <c r="V26" s="156" t="s">
        <v>3</v>
      </c>
      <c r="W26" s="157">
        <v>10</v>
      </c>
      <c r="X26" s="158">
        <v>4</v>
      </c>
      <c r="Y26" s="158">
        <v>10</v>
      </c>
      <c r="Z26" s="159"/>
      <c r="AA26" s="155"/>
      <c r="AB26" s="156"/>
      <c r="AC26" s="161"/>
      <c r="AD26" s="161"/>
      <c r="AE26" s="161"/>
      <c r="AF26" s="162"/>
      <c r="AG26" s="163"/>
      <c r="AH26" s="156"/>
      <c r="AI26" s="157"/>
      <c r="AJ26" s="158"/>
      <c r="AK26" s="158"/>
      <c r="AL26" s="159"/>
      <c r="AM26" s="155"/>
      <c r="AN26" s="156"/>
      <c r="AO26" s="161"/>
      <c r="AP26" s="161"/>
      <c r="AQ26" s="161"/>
      <c r="AR26" s="162"/>
      <c r="AS26" s="163"/>
      <c r="AT26" s="164"/>
      <c r="AU26" s="158"/>
      <c r="AV26" s="158"/>
      <c r="AW26" s="158"/>
      <c r="AX26" s="165"/>
      <c r="AY26" s="166"/>
      <c r="AZ26" s="156"/>
      <c r="BA26" s="161"/>
      <c r="BB26" s="161"/>
      <c r="BC26" s="161"/>
      <c r="BD26" s="167"/>
    </row>
    <row r="27" spans="1:56" s="64" customFormat="1" ht="25.2" customHeight="1">
      <c r="A27" s="136">
        <v>9</v>
      </c>
      <c r="B27" s="132" t="s">
        <v>57</v>
      </c>
      <c r="C27" s="151">
        <f t="shared" si="9"/>
        <v>0</v>
      </c>
      <c r="D27" s="152">
        <f t="shared" si="10"/>
        <v>24</v>
      </c>
      <c r="E27" s="153">
        <f t="shared" ref="E27:H29" si="12">SUM(K27,Q27,W27,AC27,AI27,AO27,AU27,BA27)</f>
        <v>16</v>
      </c>
      <c r="F27" s="153">
        <f t="shared" si="12"/>
        <v>8</v>
      </c>
      <c r="G27" s="153">
        <f t="shared" si="12"/>
        <v>0</v>
      </c>
      <c r="H27" s="154">
        <f t="shared" si="12"/>
        <v>0</v>
      </c>
      <c r="I27" s="155"/>
      <c r="J27" s="156"/>
      <c r="K27" s="157"/>
      <c r="L27" s="158"/>
      <c r="M27" s="158"/>
      <c r="N27" s="159"/>
      <c r="O27" s="155"/>
      <c r="P27" s="156"/>
      <c r="Q27" s="160"/>
      <c r="R27" s="161"/>
      <c r="S27" s="161"/>
      <c r="T27" s="162"/>
      <c r="U27" s="163">
        <v>3</v>
      </c>
      <c r="V27" s="156"/>
      <c r="W27" s="157">
        <v>16</v>
      </c>
      <c r="X27" s="158">
        <v>8</v>
      </c>
      <c r="Y27" s="158"/>
      <c r="Z27" s="159"/>
      <c r="AA27" s="155"/>
      <c r="AB27" s="156"/>
      <c r="AC27" s="161"/>
      <c r="AD27" s="161"/>
      <c r="AE27" s="161"/>
      <c r="AF27" s="162"/>
      <c r="AG27" s="163"/>
      <c r="AH27" s="156"/>
      <c r="AI27" s="157"/>
      <c r="AJ27" s="158"/>
      <c r="AK27" s="158"/>
      <c r="AL27" s="159"/>
      <c r="AM27" s="155"/>
      <c r="AN27" s="156"/>
      <c r="AO27" s="161"/>
      <c r="AP27" s="161"/>
      <c r="AQ27" s="161"/>
      <c r="AR27" s="162"/>
      <c r="AS27" s="163"/>
      <c r="AT27" s="164"/>
      <c r="AU27" s="158"/>
      <c r="AV27" s="158"/>
      <c r="AW27" s="158"/>
      <c r="AX27" s="165"/>
      <c r="AY27" s="166"/>
      <c r="AZ27" s="156"/>
      <c r="BA27" s="161"/>
      <c r="BB27" s="161"/>
      <c r="BC27" s="161"/>
      <c r="BD27" s="167"/>
    </row>
    <row r="28" spans="1:56" s="64" customFormat="1" ht="25.2" customHeight="1">
      <c r="A28" s="136">
        <v>10</v>
      </c>
      <c r="B28" s="132" t="s">
        <v>39</v>
      </c>
      <c r="C28" s="151">
        <f t="shared" si="9"/>
        <v>1</v>
      </c>
      <c r="D28" s="152">
        <f t="shared" si="10"/>
        <v>70</v>
      </c>
      <c r="E28" s="153">
        <f t="shared" si="12"/>
        <v>36</v>
      </c>
      <c r="F28" s="153">
        <f t="shared" si="12"/>
        <v>34</v>
      </c>
      <c r="G28" s="153">
        <f t="shared" si="12"/>
        <v>0</v>
      </c>
      <c r="H28" s="154">
        <f t="shared" si="12"/>
        <v>0</v>
      </c>
      <c r="I28" s="155"/>
      <c r="J28" s="156"/>
      <c r="K28" s="157"/>
      <c r="L28" s="158"/>
      <c r="M28" s="158"/>
      <c r="N28" s="159"/>
      <c r="O28" s="155"/>
      <c r="P28" s="156"/>
      <c r="Q28" s="160"/>
      <c r="R28" s="161"/>
      <c r="S28" s="161"/>
      <c r="T28" s="162"/>
      <c r="U28" s="163">
        <v>5</v>
      </c>
      <c r="V28" s="156"/>
      <c r="W28" s="157">
        <v>22</v>
      </c>
      <c r="X28" s="158">
        <v>22</v>
      </c>
      <c r="Y28" s="158"/>
      <c r="Z28" s="159"/>
      <c r="AA28" s="155">
        <v>4</v>
      </c>
      <c r="AB28" s="156" t="s">
        <v>3</v>
      </c>
      <c r="AC28" s="161">
        <v>14</v>
      </c>
      <c r="AD28" s="161">
        <v>12</v>
      </c>
      <c r="AE28" s="161"/>
      <c r="AF28" s="162"/>
      <c r="AG28" s="163"/>
      <c r="AH28" s="156"/>
      <c r="AI28" s="157"/>
      <c r="AJ28" s="158"/>
      <c r="AK28" s="158"/>
      <c r="AL28" s="159"/>
      <c r="AM28" s="155"/>
      <c r="AN28" s="156"/>
      <c r="AO28" s="161"/>
      <c r="AP28" s="161"/>
      <c r="AQ28" s="161"/>
      <c r="AR28" s="162"/>
      <c r="AS28" s="163"/>
      <c r="AT28" s="164"/>
      <c r="AU28" s="158"/>
      <c r="AV28" s="158"/>
      <c r="AW28" s="158"/>
      <c r="AX28" s="165"/>
      <c r="AY28" s="166"/>
      <c r="AZ28" s="156"/>
      <c r="BA28" s="161"/>
      <c r="BB28" s="161"/>
      <c r="BC28" s="161"/>
      <c r="BD28" s="167"/>
    </row>
    <row r="29" spans="1:56" s="64" customFormat="1" ht="25.2" customHeight="1">
      <c r="A29" s="136">
        <v>11</v>
      </c>
      <c r="B29" s="132" t="s">
        <v>40</v>
      </c>
      <c r="C29" s="151">
        <f t="shared" si="9"/>
        <v>1</v>
      </c>
      <c r="D29" s="152">
        <f>SUM(E29:H29)</f>
        <v>20</v>
      </c>
      <c r="E29" s="153">
        <f t="shared" si="12"/>
        <v>12</v>
      </c>
      <c r="F29" s="153">
        <f t="shared" si="12"/>
        <v>8</v>
      </c>
      <c r="G29" s="153">
        <f t="shared" si="12"/>
        <v>0</v>
      </c>
      <c r="H29" s="154">
        <f t="shared" si="12"/>
        <v>0</v>
      </c>
      <c r="I29" s="155"/>
      <c r="J29" s="156"/>
      <c r="K29" s="157"/>
      <c r="L29" s="158"/>
      <c r="M29" s="158"/>
      <c r="N29" s="159"/>
      <c r="O29" s="155"/>
      <c r="P29" s="156"/>
      <c r="Q29" s="160"/>
      <c r="R29" s="161"/>
      <c r="S29" s="161"/>
      <c r="T29" s="162"/>
      <c r="U29" s="163"/>
      <c r="V29" s="156"/>
      <c r="W29" s="157"/>
      <c r="X29" s="158"/>
      <c r="Y29" s="158"/>
      <c r="Z29" s="159"/>
      <c r="AA29" s="155">
        <v>3</v>
      </c>
      <c r="AB29" s="156" t="s">
        <v>3</v>
      </c>
      <c r="AC29" s="161">
        <v>12</v>
      </c>
      <c r="AD29" s="161">
        <v>8</v>
      </c>
      <c r="AE29" s="161"/>
      <c r="AF29" s="162"/>
      <c r="AG29" s="163"/>
      <c r="AH29" s="156"/>
      <c r="AI29" s="157"/>
      <c r="AJ29" s="158"/>
      <c r="AK29" s="158"/>
      <c r="AL29" s="159"/>
      <c r="AM29" s="155"/>
      <c r="AN29" s="156"/>
      <c r="AO29" s="161"/>
      <c r="AP29" s="161"/>
      <c r="AQ29" s="161"/>
      <c r="AR29" s="162"/>
      <c r="AS29" s="163"/>
      <c r="AT29" s="164"/>
      <c r="AU29" s="158"/>
      <c r="AV29" s="158"/>
      <c r="AW29" s="158"/>
      <c r="AX29" s="165"/>
      <c r="AY29" s="166"/>
      <c r="AZ29" s="156"/>
      <c r="BA29" s="161"/>
      <c r="BB29" s="161"/>
      <c r="BC29" s="161"/>
      <c r="BD29" s="167"/>
    </row>
    <row r="30" spans="1:56" s="64" customFormat="1" ht="25.2" customHeight="1">
      <c r="A30" s="136">
        <v>12</v>
      </c>
      <c r="B30" s="132" t="s">
        <v>41</v>
      </c>
      <c r="C30" s="151">
        <f>IF(J30="E",1,0)+IF(P30="E",1,0)+IF(V30="E",1,0)+IF(AB30="E",1,0)+IF(AH30="E",1,0)+IF(AN30="E",1,0)+IF(AT30="E",1,0)+IF(AZ30="E",1,0)</f>
        <v>1</v>
      </c>
      <c r="D30" s="152">
        <f>SUM(E30:H30)</f>
        <v>80</v>
      </c>
      <c r="E30" s="153">
        <f>SUM(K30,Q30,W30,AC30,AI30,AO30,AU30,BA30)</f>
        <v>40</v>
      </c>
      <c r="F30" s="153">
        <f>SUM(L30,R30,X30,AD30,AJ30,AP30,AV30,BB30)</f>
        <v>24</v>
      </c>
      <c r="G30" s="153">
        <f>SUM(M30,S30,Y30,AE30,AK30,AQ30,AW30,BC30)</f>
        <v>16</v>
      </c>
      <c r="H30" s="154">
        <f>SUM(N30,T30,Z30,AF30,AL30,AR30,AX30,BD30)</f>
        <v>0</v>
      </c>
      <c r="I30" s="155"/>
      <c r="J30" s="156"/>
      <c r="K30" s="157"/>
      <c r="L30" s="158"/>
      <c r="M30" s="158"/>
      <c r="N30" s="159"/>
      <c r="O30" s="155"/>
      <c r="P30" s="156"/>
      <c r="Q30" s="160"/>
      <c r="R30" s="161"/>
      <c r="S30" s="161"/>
      <c r="T30" s="162"/>
      <c r="U30" s="163"/>
      <c r="V30" s="156"/>
      <c r="W30" s="157"/>
      <c r="X30" s="158"/>
      <c r="Y30" s="158"/>
      <c r="Z30" s="159"/>
      <c r="AA30" s="155">
        <v>5</v>
      </c>
      <c r="AB30" s="156"/>
      <c r="AC30" s="161">
        <v>22</v>
      </c>
      <c r="AD30" s="161">
        <v>14</v>
      </c>
      <c r="AE30" s="161"/>
      <c r="AF30" s="162"/>
      <c r="AG30" s="163">
        <v>5</v>
      </c>
      <c r="AH30" s="156" t="s">
        <v>3</v>
      </c>
      <c r="AI30" s="157">
        <v>18</v>
      </c>
      <c r="AJ30" s="158">
        <v>10</v>
      </c>
      <c r="AK30" s="158">
        <v>16</v>
      </c>
      <c r="AL30" s="159"/>
      <c r="AM30" s="155"/>
      <c r="AN30" s="156"/>
      <c r="AO30" s="161"/>
      <c r="AP30" s="161"/>
      <c r="AQ30" s="161"/>
      <c r="AR30" s="162"/>
      <c r="AS30" s="163"/>
      <c r="AT30" s="164"/>
      <c r="AU30" s="158"/>
      <c r="AV30" s="158"/>
      <c r="AW30" s="158"/>
      <c r="AX30" s="165"/>
      <c r="AY30" s="166"/>
      <c r="AZ30" s="156"/>
      <c r="BA30" s="161"/>
      <c r="BB30" s="161"/>
      <c r="BC30" s="161"/>
      <c r="BD30" s="167"/>
    </row>
    <row r="31" spans="1:56" s="85" customFormat="1" ht="20.100000000000001" customHeight="1" thickBot="1">
      <c r="A31" s="65"/>
      <c r="B31" s="66" t="s">
        <v>61</v>
      </c>
      <c r="C31" s="67">
        <f>SUM(C25:C30)</f>
        <v>6</v>
      </c>
      <c r="D31" s="120">
        <f>SUM(D25:D30)</f>
        <v>374</v>
      </c>
      <c r="E31" s="68">
        <f>SUM(E25:E30)</f>
        <v>194</v>
      </c>
      <c r="F31" s="68">
        <f t="shared" ref="F31:H31" si="13">SUM(F25:F30)</f>
        <v>154</v>
      </c>
      <c r="G31" s="68">
        <f t="shared" si="13"/>
        <v>26</v>
      </c>
      <c r="H31" s="69">
        <f t="shared" si="13"/>
        <v>0</v>
      </c>
      <c r="I31" s="70">
        <f>SUM(I25:I30)</f>
        <v>8</v>
      </c>
      <c r="J31" s="71">
        <f>COUNTA(J25:J30)</f>
        <v>1</v>
      </c>
      <c r="K31" s="72" t="str">
        <f>TEXT(SUM(K25:K30),0)</f>
        <v>30</v>
      </c>
      <c r="L31" s="72" t="str">
        <f t="shared" ref="L31:N31" si="14">TEXT(SUM(L25:L30),0)</f>
        <v>28</v>
      </c>
      <c r="M31" s="72" t="str">
        <f t="shared" si="14"/>
        <v>0</v>
      </c>
      <c r="N31" s="73" t="str">
        <f t="shared" si="14"/>
        <v>0</v>
      </c>
      <c r="O31" s="70">
        <f t="shared" ref="O31" si="15">SUM(O25:O30)</f>
        <v>13</v>
      </c>
      <c r="P31" s="71">
        <f t="shared" ref="P31" si="16">COUNTA(P25:P30)</f>
        <v>1</v>
      </c>
      <c r="Q31" s="74" t="str">
        <f t="shared" ref="Q31" si="17">TEXT(SUM(Q25:Q30),0)</f>
        <v>50</v>
      </c>
      <c r="R31" s="75" t="str">
        <f t="shared" ref="R31" si="18">TEXT(SUM(R25:R30),0)</f>
        <v>48</v>
      </c>
      <c r="S31" s="75" t="str">
        <f t="shared" ref="S31" si="19">TEXT(SUM(S25:S30),0)</f>
        <v>0</v>
      </c>
      <c r="T31" s="76" t="str">
        <f t="shared" ref="T31" si="20">TEXT(SUM(T25:T30),0)</f>
        <v>0</v>
      </c>
      <c r="U31" s="77">
        <f t="shared" ref="U31" si="21">SUM(U25:U30)</f>
        <v>12</v>
      </c>
      <c r="V31" s="71">
        <f t="shared" ref="V31" si="22">COUNTA(V25:V30)</f>
        <v>1</v>
      </c>
      <c r="W31" s="78" t="str">
        <f t="shared" ref="W31" si="23">TEXT(SUM(W25:W30),0)</f>
        <v>48</v>
      </c>
      <c r="X31" s="72" t="str">
        <f t="shared" ref="X31" si="24">TEXT(SUM(X25:X30),0)</f>
        <v>34</v>
      </c>
      <c r="Y31" s="72" t="str">
        <f t="shared" ref="Y31" si="25">TEXT(SUM(Y25:Y30),0)</f>
        <v>10</v>
      </c>
      <c r="Z31" s="73" t="str">
        <f t="shared" ref="Z31" si="26">TEXT(SUM(Z25:Z30),0)</f>
        <v>0</v>
      </c>
      <c r="AA31" s="70">
        <f t="shared" ref="AA31" si="27">SUM(AA25:AA30)</f>
        <v>12</v>
      </c>
      <c r="AB31" s="71">
        <f t="shared" ref="AB31" si="28">COUNTA(AB25:AB30)</f>
        <v>2</v>
      </c>
      <c r="AC31" s="75" t="str">
        <f t="shared" ref="AC31" si="29">TEXT(SUM(AC25:AC30),0)</f>
        <v>48</v>
      </c>
      <c r="AD31" s="75" t="str">
        <f t="shared" ref="AD31" si="30">TEXT(SUM(AD25:AD30),0)</f>
        <v>34</v>
      </c>
      <c r="AE31" s="75" t="str">
        <f t="shared" ref="AE31" si="31">TEXT(SUM(AE25:AE30),0)</f>
        <v>0</v>
      </c>
      <c r="AF31" s="76" t="str">
        <f t="shared" ref="AF31" si="32">TEXT(SUM(AF25:AF30),0)</f>
        <v>0</v>
      </c>
      <c r="AG31" s="77">
        <f t="shared" ref="AG31" si="33">SUM(AG25:AG30)</f>
        <v>5</v>
      </c>
      <c r="AH31" s="71">
        <f t="shared" ref="AH31" si="34">COUNTA(AH25:AH30)</f>
        <v>1</v>
      </c>
      <c r="AI31" s="78" t="str">
        <f t="shared" ref="AI31" si="35">TEXT(SUM(AI25:AI30),0)</f>
        <v>18</v>
      </c>
      <c r="AJ31" s="72" t="str">
        <f t="shared" ref="AJ31" si="36">TEXT(SUM(AJ25:AJ30),0)</f>
        <v>10</v>
      </c>
      <c r="AK31" s="72" t="str">
        <f t="shared" ref="AK31" si="37">TEXT(SUM(AK25:AK30),0)</f>
        <v>16</v>
      </c>
      <c r="AL31" s="73" t="str">
        <f t="shared" ref="AL31" si="38">TEXT(SUM(AL25:AL30),0)</f>
        <v>0</v>
      </c>
      <c r="AM31" s="70">
        <f t="shared" ref="AM31" si="39">SUM(AM25:AM30)</f>
        <v>0</v>
      </c>
      <c r="AN31" s="71">
        <f t="shared" ref="AN31" si="40">COUNTA(AN25:AN30)</f>
        <v>0</v>
      </c>
      <c r="AO31" s="75" t="str">
        <f t="shared" ref="AO31" si="41">TEXT(SUM(AO25:AO30),0)</f>
        <v>0</v>
      </c>
      <c r="AP31" s="75" t="str">
        <f t="shared" ref="AP31" si="42">TEXT(SUM(AP25:AP30),0)</f>
        <v>0</v>
      </c>
      <c r="AQ31" s="75" t="str">
        <f t="shared" ref="AQ31" si="43">TEXT(SUM(AQ25:AQ30),0)</f>
        <v>0</v>
      </c>
      <c r="AR31" s="76" t="str">
        <f t="shared" ref="AR31" si="44">TEXT(SUM(AR25:AR30),0)</f>
        <v>0</v>
      </c>
      <c r="AS31" s="77">
        <f t="shared" ref="AS31" si="45">SUM(AS25:AS30)</f>
        <v>0</v>
      </c>
      <c r="AT31" s="79">
        <f t="shared" ref="AT31" si="46">COUNTA(AT25:AT30)</f>
        <v>0</v>
      </c>
      <c r="AU31" s="72" t="str">
        <f t="shared" ref="AU31" si="47">TEXT(SUM(AU25:AU30),0)</f>
        <v>0</v>
      </c>
      <c r="AV31" s="72" t="str">
        <f t="shared" ref="AV31" si="48">TEXT(SUM(AV25:AV30),0)</f>
        <v>0</v>
      </c>
      <c r="AW31" s="72" t="str">
        <f t="shared" ref="AW31" si="49">TEXT(SUM(AW25:AW30),0)</f>
        <v>0</v>
      </c>
      <c r="AX31" s="80" t="str">
        <f t="shared" ref="AX31" si="50">TEXT(SUM(AX25:AX30),0)</f>
        <v>0</v>
      </c>
      <c r="AY31" s="81">
        <f t="shared" ref="AY31" si="51">SUM(AY25:AY30)</f>
        <v>0</v>
      </c>
      <c r="AZ31" s="82">
        <f t="shared" ref="AZ31" si="52">COUNTA(AZ25:AZ30)</f>
        <v>0</v>
      </c>
      <c r="BA31" s="83" t="str">
        <f t="shared" ref="BA31" si="53">TEXT(SUM(BA25:BA30),0)</f>
        <v>0</v>
      </c>
      <c r="BB31" s="83" t="str">
        <f t="shared" ref="BB31" si="54">TEXT(SUM(BB25:BB30),0)</f>
        <v>0</v>
      </c>
      <c r="BC31" s="83" t="str">
        <f t="shared" ref="BC31" si="55">TEXT(SUM(BC25:BC30),0)</f>
        <v>0</v>
      </c>
      <c r="BD31" s="84" t="str">
        <f t="shared" ref="BD31" si="56">TEXT(SUM(BD25:BD30),0)</f>
        <v>0</v>
      </c>
    </row>
    <row r="32" spans="1:56" ht="40.200000000000003" customHeight="1">
      <c r="A32" s="118" t="s">
        <v>77</v>
      </c>
      <c r="B32" s="118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61"/>
      <c r="P32" s="62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5"/>
      <c r="AZ32" s="5"/>
      <c r="BA32" s="5"/>
      <c r="BB32" s="5"/>
      <c r="BC32" s="5"/>
      <c r="BD32" s="6"/>
    </row>
    <row r="33" spans="1:56" s="169" customFormat="1" ht="25.2" customHeight="1">
      <c r="A33" s="136">
        <v>13</v>
      </c>
      <c r="B33" s="168" t="s">
        <v>46</v>
      </c>
      <c r="C33" s="151">
        <f t="shared" ref="C33:C38" si="57">IF(J33="E",1,0)+IF(P33="E",1,0)+IF(V33="E",1,0)+IF(AB33="E",1,0)+IF(AH33="E",1,0)+IF(AN33="E",1,0)+IF(AT33="E",1,0)+IF(AZ33="E",1,0)</f>
        <v>1</v>
      </c>
      <c r="D33" s="152">
        <f>SUM(E33:H33)</f>
        <v>60</v>
      </c>
      <c r="E33" s="153">
        <f t="shared" ref="E33:H38" si="58">SUM(K33,Q33,W33,AC33,AI33,AO33,AU33,BA33)</f>
        <v>42</v>
      </c>
      <c r="F33" s="153">
        <f t="shared" si="58"/>
        <v>0</v>
      </c>
      <c r="G33" s="153">
        <f t="shared" si="58"/>
        <v>18</v>
      </c>
      <c r="H33" s="154">
        <f t="shared" si="58"/>
        <v>0</v>
      </c>
      <c r="I33" s="155">
        <v>5</v>
      </c>
      <c r="J33" s="156"/>
      <c r="K33" s="157">
        <v>34</v>
      </c>
      <c r="L33" s="158"/>
      <c r="M33" s="158">
        <v>8</v>
      </c>
      <c r="N33" s="159"/>
      <c r="O33" s="155">
        <v>3</v>
      </c>
      <c r="P33" s="156" t="s">
        <v>3</v>
      </c>
      <c r="Q33" s="160">
        <v>8</v>
      </c>
      <c r="R33" s="161"/>
      <c r="S33" s="161">
        <v>10</v>
      </c>
      <c r="T33" s="162"/>
      <c r="U33" s="163"/>
      <c r="V33" s="156"/>
      <c r="W33" s="157"/>
      <c r="X33" s="158"/>
      <c r="Y33" s="158"/>
      <c r="Z33" s="159"/>
      <c r="AA33" s="155"/>
      <c r="AB33" s="156"/>
      <c r="AC33" s="161"/>
      <c r="AD33" s="161"/>
      <c r="AE33" s="161"/>
      <c r="AF33" s="162"/>
      <c r="AG33" s="163"/>
      <c r="AH33" s="156"/>
      <c r="AI33" s="157"/>
      <c r="AJ33" s="158"/>
      <c r="AK33" s="158"/>
      <c r="AL33" s="159"/>
      <c r="AM33" s="155"/>
      <c r="AN33" s="156"/>
      <c r="AO33" s="161"/>
      <c r="AP33" s="161"/>
      <c r="AQ33" s="161"/>
      <c r="AR33" s="162"/>
      <c r="AS33" s="163"/>
      <c r="AT33" s="164"/>
      <c r="AU33" s="158"/>
      <c r="AV33" s="158"/>
      <c r="AW33" s="158"/>
      <c r="AX33" s="165"/>
      <c r="AY33" s="166"/>
      <c r="AZ33" s="156"/>
      <c r="BA33" s="161"/>
      <c r="BB33" s="161"/>
      <c r="BC33" s="161"/>
      <c r="BD33" s="167"/>
    </row>
    <row r="34" spans="1:56" s="169" customFormat="1" ht="25.2" customHeight="1">
      <c r="A34" s="136">
        <v>14</v>
      </c>
      <c r="B34" s="170" t="s">
        <v>47</v>
      </c>
      <c r="C34" s="151">
        <f t="shared" si="57"/>
        <v>1</v>
      </c>
      <c r="D34" s="152">
        <f>SUM(E34:H34)</f>
        <v>34</v>
      </c>
      <c r="E34" s="153">
        <f t="shared" si="58"/>
        <v>22</v>
      </c>
      <c r="F34" s="153">
        <f t="shared" si="58"/>
        <v>0</v>
      </c>
      <c r="G34" s="153">
        <f t="shared" si="58"/>
        <v>12</v>
      </c>
      <c r="H34" s="154">
        <f t="shared" si="58"/>
        <v>0</v>
      </c>
      <c r="I34" s="155">
        <v>4</v>
      </c>
      <c r="J34" s="156" t="s">
        <v>3</v>
      </c>
      <c r="K34" s="157">
        <v>22</v>
      </c>
      <c r="L34" s="158"/>
      <c r="M34" s="158"/>
      <c r="N34" s="159"/>
      <c r="O34" s="155">
        <v>1</v>
      </c>
      <c r="P34" s="156"/>
      <c r="Q34" s="160"/>
      <c r="R34" s="161"/>
      <c r="S34" s="161">
        <v>12</v>
      </c>
      <c r="T34" s="162"/>
      <c r="U34" s="163"/>
      <c r="V34" s="156"/>
      <c r="W34" s="157"/>
      <c r="X34" s="158"/>
      <c r="Y34" s="158"/>
      <c r="Z34" s="159"/>
      <c r="AA34" s="155"/>
      <c r="AB34" s="156"/>
      <c r="AC34" s="161"/>
      <c r="AD34" s="161"/>
      <c r="AE34" s="161"/>
      <c r="AF34" s="162"/>
      <c r="AG34" s="163"/>
      <c r="AH34" s="156"/>
      <c r="AI34" s="157"/>
      <c r="AJ34" s="158"/>
      <c r="AK34" s="158"/>
      <c r="AL34" s="159"/>
      <c r="AM34" s="155"/>
      <c r="AN34" s="156"/>
      <c r="AO34" s="161"/>
      <c r="AP34" s="161"/>
      <c r="AQ34" s="161"/>
      <c r="AR34" s="162"/>
      <c r="AS34" s="163"/>
      <c r="AT34" s="164"/>
      <c r="AU34" s="158"/>
      <c r="AV34" s="158"/>
      <c r="AW34" s="158"/>
      <c r="AX34" s="165"/>
      <c r="AY34" s="166"/>
      <c r="AZ34" s="156"/>
      <c r="BA34" s="161"/>
      <c r="BB34" s="161"/>
      <c r="BC34" s="161"/>
      <c r="BD34" s="167"/>
    </row>
    <row r="35" spans="1:56" s="169" customFormat="1" ht="25.2" customHeight="1">
      <c r="A35" s="136">
        <v>15</v>
      </c>
      <c r="B35" s="168" t="s">
        <v>43</v>
      </c>
      <c r="C35" s="151">
        <f t="shared" si="57"/>
        <v>0</v>
      </c>
      <c r="D35" s="152">
        <f t="shared" ref="D35:D42" si="59">SUM(E35:H35)</f>
        <v>40</v>
      </c>
      <c r="E35" s="153">
        <f t="shared" si="58"/>
        <v>14</v>
      </c>
      <c r="F35" s="153">
        <f t="shared" si="58"/>
        <v>26</v>
      </c>
      <c r="G35" s="153">
        <f t="shared" si="58"/>
        <v>0</v>
      </c>
      <c r="H35" s="154">
        <f t="shared" si="58"/>
        <v>0</v>
      </c>
      <c r="I35" s="155">
        <v>3</v>
      </c>
      <c r="J35" s="156"/>
      <c r="K35" s="157">
        <v>14</v>
      </c>
      <c r="L35" s="158">
        <v>6</v>
      </c>
      <c r="M35" s="158"/>
      <c r="N35" s="159"/>
      <c r="O35" s="155">
        <v>3</v>
      </c>
      <c r="P35" s="156"/>
      <c r="Q35" s="160"/>
      <c r="R35" s="161">
        <v>20</v>
      </c>
      <c r="S35" s="161"/>
      <c r="T35" s="162"/>
      <c r="U35" s="163"/>
      <c r="V35" s="156"/>
      <c r="W35" s="157"/>
      <c r="X35" s="158"/>
      <c r="Y35" s="158"/>
      <c r="Z35" s="159"/>
      <c r="AA35" s="155"/>
      <c r="AB35" s="156"/>
      <c r="AC35" s="161"/>
      <c r="AD35" s="161"/>
      <c r="AE35" s="161"/>
      <c r="AF35" s="162"/>
      <c r="AG35" s="163"/>
      <c r="AH35" s="156"/>
      <c r="AI35" s="157"/>
      <c r="AJ35" s="158"/>
      <c r="AK35" s="158"/>
      <c r="AL35" s="159"/>
      <c r="AM35" s="155"/>
      <c r="AN35" s="156"/>
      <c r="AO35" s="161"/>
      <c r="AP35" s="161"/>
      <c r="AQ35" s="161"/>
      <c r="AR35" s="162"/>
      <c r="AS35" s="163"/>
      <c r="AT35" s="164"/>
      <c r="AU35" s="158"/>
      <c r="AV35" s="158"/>
      <c r="AW35" s="158"/>
      <c r="AX35" s="165"/>
      <c r="AY35" s="166"/>
      <c r="AZ35" s="156"/>
      <c r="BA35" s="161"/>
      <c r="BB35" s="161"/>
      <c r="BC35" s="161"/>
      <c r="BD35" s="167"/>
    </row>
    <row r="36" spans="1:56" s="169" customFormat="1" ht="25.2" customHeight="1">
      <c r="A36" s="136">
        <v>16</v>
      </c>
      <c r="B36" s="168" t="s">
        <v>25</v>
      </c>
      <c r="C36" s="151">
        <f t="shared" si="57"/>
        <v>1</v>
      </c>
      <c r="D36" s="152">
        <f>SUM(E36:H36)</f>
        <v>14</v>
      </c>
      <c r="E36" s="153">
        <f t="shared" si="58"/>
        <v>14</v>
      </c>
      <c r="F36" s="153">
        <f t="shared" si="58"/>
        <v>0</v>
      </c>
      <c r="G36" s="153">
        <f t="shared" si="58"/>
        <v>0</v>
      </c>
      <c r="H36" s="154">
        <f t="shared" si="58"/>
        <v>0</v>
      </c>
      <c r="I36" s="155">
        <v>2</v>
      </c>
      <c r="J36" s="156" t="s">
        <v>3</v>
      </c>
      <c r="K36" s="157">
        <v>14</v>
      </c>
      <c r="L36" s="158"/>
      <c r="M36" s="158"/>
      <c r="N36" s="159"/>
      <c r="O36" s="155"/>
      <c r="P36" s="156"/>
      <c r="Q36" s="160"/>
      <c r="R36" s="161"/>
      <c r="S36" s="161"/>
      <c r="T36" s="162"/>
      <c r="U36" s="163"/>
      <c r="V36" s="156"/>
      <c r="W36" s="157"/>
      <c r="X36" s="158"/>
      <c r="Y36" s="158"/>
      <c r="Z36" s="159"/>
      <c r="AA36" s="155"/>
      <c r="AB36" s="156"/>
      <c r="AC36" s="161"/>
      <c r="AD36" s="161"/>
      <c r="AE36" s="161"/>
      <c r="AF36" s="162"/>
      <c r="AG36" s="163"/>
      <c r="AH36" s="156"/>
      <c r="AI36" s="157"/>
      <c r="AJ36" s="158"/>
      <c r="AK36" s="158"/>
      <c r="AL36" s="159"/>
      <c r="AM36" s="155"/>
      <c r="AN36" s="156"/>
      <c r="AO36" s="161"/>
      <c r="AP36" s="161"/>
      <c r="AQ36" s="161"/>
      <c r="AR36" s="162"/>
      <c r="AS36" s="163"/>
      <c r="AT36" s="164"/>
      <c r="AU36" s="158"/>
      <c r="AV36" s="158"/>
      <c r="AW36" s="158"/>
      <c r="AX36" s="165"/>
      <c r="AY36" s="166"/>
      <c r="AZ36" s="156"/>
      <c r="BA36" s="161"/>
      <c r="BB36" s="161"/>
      <c r="BC36" s="161"/>
      <c r="BD36" s="167"/>
    </row>
    <row r="37" spans="1:56" s="169" customFormat="1" ht="25.2" customHeight="1">
      <c r="A37" s="136">
        <v>17</v>
      </c>
      <c r="B37" s="170" t="s">
        <v>20</v>
      </c>
      <c r="C37" s="151">
        <f t="shared" si="57"/>
        <v>1</v>
      </c>
      <c r="D37" s="152">
        <f>SUM(E37:H37)</f>
        <v>26</v>
      </c>
      <c r="E37" s="153">
        <f t="shared" si="58"/>
        <v>14</v>
      </c>
      <c r="F37" s="153">
        <f t="shared" si="58"/>
        <v>0</v>
      </c>
      <c r="G37" s="153">
        <f t="shared" si="58"/>
        <v>12</v>
      </c>
      <c r="H37" s="154">
        <f t="shared" si="58"/>
        <v>0</v>
      </c>
      <c r="I37" s="155"/>
      <c r="J37" s="156"/>
      <c r="K37" s="157"/>
      <c r="L37" s="158"/>
      <c r="M37" s="158"/>
      <c r="N37" s="159"/>
      <c r="O37" s="155">
        <v>4</v>
      </c>
      <c r="P37" s="156" t="s">
        <v>3</v>
      </c>
      <c r="Q37" s="160">
        <v>14</v>
      </c>
      <c r="R37" s="161"/>
      <c r="S37" s="161">
        <v>12</v>
      </c>
      <c r="T37" s="162"/>
      <c r="U37" s="163"/>
      <c r="V37" s="156"/>
      <c r="W37" s="157"/>
      <c r="X37" s="158"/>
      <c r="Y37" s="158"/>
      <c r="Z37" s="159"/>
      <c r="AA37" s="155"/>
      <c r="AB37" s="156"/>
      <c r="AC37" s="161"/>
      <c r="AD37" s="161"/>
      <c r="AE37" s="161"/>
      <c r="AF37" s="162"/>
      <c r="AG37" s="163"/>
      <c r="AH37" s="156"/>
      <c r="AI37" s="157"/>
      <c r="AJ37" s="158"/>
      <c r="AK37" s="158"/>
      <c r="AL37" s="159"/>
      <c r="AM37" s="155"/>
      <c r="AN37" s="156"/>
      <c r="AO37" s="161"/>
      <c r="AP37" s="161"/>
      <c r="AQ37" s="161"/>
      <c r="AR37" s="162"/>
      <c r="AS37" s="163"/>
      <c r="AT37" s="164"/>
      <c r="AU37" s="158"/>
      <c r="AV37" s="158"/>
      <c r="AW37" s="158"/>
      <c r="AX37" s="165"/>
      <c r="AY37" s="166"/>
      <c r="AZ37" s="156"/>
      <c r="BA37" s="161"/>
      <c r="BB37" s="161"/>
      <c r="BC37" s="161"/>
      <c r="BD37" s="167"/>
    </row>
    <row r="38" spans="1:56" s="169" customFormat="1" ht="25.2" customHeight="1">
      <c r="A38" s="136">
        <v>18</v>
      </c>
      <c r="B38" s="170" t="s">
        <v>19</v>
      </c>
      <c r="C38" s="151">
        <f t="shared" si="57"/>
        <v>1</v>
      </c>
      <c r="D38" s="152">
        <f>SUM(E38:H38)</f>
        <v>24</v>
      </c>
      <c r="E38" s="153">
        <f t="shared" si="58"/>
        <v>12</v>
      </c>
      <c r="F38" s="153">
        <f t="shared" si="58"/>
        <v>0</v>
      </c>
      <c r="G38" s="153">
        <f t="shared" si="58"/>
        <v>12</v>
      </c>
      <c r="H38" s="154">
        <f t="shared" si="58"/>
        <v>0</v>
      </c>
      <c r="I38" s="155"/>
      <c r="J38" s="156"/>
      <c r="K38" s="157"/>
      <c r="L38" s="158"/>
      <c r="M38" s="158"/>
      <c r="N38" s="159"/>
      <c r="O38" s="155"/>
      <c r="P38" s="156"/>
      <c r="Q38" s="160"/>
      <c r="R38" s="161"/>
      <c r="S38" s="161"/>
      <c r="T38" s="162"/>
      <c r="U38" s="163">
        <v>3</v>
      </c>
      <c r="V38" s="156" t="s">
        <v>3</v>
      </c>
      <c r="W38" s="157">
        <v>12</v>
      </c>
      <c r="X38" s="158"/>
      <c r="Y38" s="158">
        <v>12</v>
      </c>
      <c r="Z38" s="159"/>
      <c r="AA38" s="155"/>
      <c r="AB38" s="156"/>
      <c r="AC38" s="161"/>
      <c r="AD38" s="161"/>
      <c r="AE38" s="161"/>
      <c r="AF38" s="162"/>
      <c r="AG38" s="163"/>
      <c r="AH38" s="156"/>
      <c r="AI38" s="157"/>
      <c r="AJ38" s="158"/>
      <c r="AK38" s="158"/>
      <c r="AL38" s="159"/>
      <c r="AM38" s="155"/>
      <c r="AN38" s="156"/>
      <c r="AO38" s="161"/>
      <c r="AP38" s="161"/>
      <c r="AQ38" s="161"/>
      <c r="AR38" s="162"/>
      <c r="AS38" s="163"/>
      <c r="AT38" s="164"/>
      <c r="AU38" s="158"/>
      <c r="AV38" s="158"/>
      <c r="AW38" s="158"/>
      <c r="AX38" s="165"/>
      <c r="AY38" s="166"/>
      <c r="AZ38" s="156"/>
      <c r="BA38" s="161"/>
      <c r="BB38" s="161"/>
      <c r="BC38" s="161"/>
      <c r="BD38" s="167"/>
    </row>
    <row r="39" spans="1:56" s="169" customFormat="1" ht="25.2" customHeight="1">
      <c r="A39" s="136">
        <v>19</v>
      </c>
      <c r="B39" s="168" t="s">
        <v>44</v>
      </c>
      <c r="C39" s="151">
        <f t="shared" ref="C39:C48" si="60">IF(J39="E",1,0)+IF(P39="E",1,0)+IF(V39="E",1,0)+IF(AB39="E",1,0)+IF(AH39="E",1,0)+IF(AN39="E",1,0)+IF(AT39="E",1,0)+IF(AZ39="E",1,0)</f>
        <v>0</v>
      </c>
      <c r="D39" s="152">
        <f t="shared" si="59"/>
        <v>20</v>
      </c>
      <c r="E39" s="153">
        <f t="shared" ref="E39:H48" si="61">SUM(K39,Q39,W39,AC39,AI39,AO39,AU39,BA39)</f>
        <v>0</v>
      </c>
      <c r="F39" s="153">
        <f t="shared" si="61"/>
        <v>0</v>
      </c>
      <c r="G39" s="153">
        <f t="shared" si="61"/>
        <v>20</v>
      </c>
      <c r="H39" s="154">
        <f t="shared" si="61"/>
        <v>0</v>
      </c>
      <c r="I39" s="155"/>
      <c r="J39" s="156"/>
      <c r="K39" s="157"/>
      <c r="L39" s="158"/>
      <c r="M39" s="158"/>
      <c r="N39" s="159"/>
      <c r="O39" s="155"/>
      <c r="P39" s="156"/>
      <c r="Q39" s="160"/>
      <c r="R39" s="161"/>
      <c r="S39" s="161"/>
      <c r="T39" s="162"/>
      <c r="U39" s="163">
        <v>3</v>
      </c>
      <c r="V39" s="156"/>
      <c r="W39" s="157"/>
      <c r="X39" s="158"/>
      <c r="Y39" s="158">
        <v>20</v>
      </c>
      <c r="Z39" s="159"/>
      <c r="AA39" s="155"/>
      <c r="AB39" s="156"/>
      <c r="AC39" s="161"/>
      <c r="AD39" s="161"/>
      <c r="AE39" s="161"/>
      <c r="AF39" s="162"/>
      <c r="AG39" s="163"/>
      <c r="AH39" s="156"/>
      <c r="AI39" s="157"/>
      <c r="AJ39" s="158"/>
      <c r="AK39" s="158"/>
      <c r="AL39" s="159"/>
      <c r="AM39" s="155"/>
      <c r="AN39" s="156"/>
      <c r="AO39" s="161"/>
      <c r="AP39" s="161"/>
      <c r="AQ39" s="161"/>
      <c r="AR39" s="162"/>
      <c r="AS39" s="163"/>
      <c r="AT39" s="164"/>
      <c r="AU39" s="158"/>
      <c r="AV39" s="158"/>
      <c r="AW39" s="158"/>
      <c r="AX39" s="165"/>
      <c r="AY39" s="166"/>
      <c r="AZ39" s="156"/>
      <c r="BA39" s="161"/>
      <c r="BB39" s="161"/>
      <c r="BC39" s="161"/>
      <c r="BD39" s="167"/>
    </row>
    <row r="40" spans="1:56" s="169" customFormat="1" ht="25.2" customHeight="1">
      <c r="A40" s="136">
        <v>20</v>
      </c>
      <c r="B40" s="170" t="s">
        <v>48</v>
      </c>
      <c r="C40" s="151">
        <f>IF(J40="E",1,0)+IF(P40="E",1,0)+IF(V40="E",1,0)+IF(AB40="E",1,0)+IF(AH40="E",1,0)+IF(AN40="E",1,0)+IF(AT40="E",1,0)+IF(AZ40="E",1,0)</f>
        <v>0</v>
      </c>
      <c r="D40" s="152">
        <f>SUM(E40:H40)</f>
        <v>10</v>
      </c>
      <c r="E40" s="153">
        <f>SUM(K40,Q40,W40,AC40,AI40,AO40,AU40,BA40)</f>
        <v>0</v>
      </c>
      <c r="F40" s="153">
        <f>SUM(L40,R40,X40,AD40,AJ40,AP40,AV40,BB40)</f>
        <v>0</v>
      </c>
      <c r="G40" s="153">
        <f>SUM(M40,S40,Y40,AE40,AK40,AQ40,AW40,BC40)</f>
        <v>10</v>
      </c>
      <c r="H40" s="154">
        <f>SUM(N40,T40,Z40,AF40,AL40,AR40,AX40,BD40)</f>
        <v>0</v>
      </c>
      <c r="I40" s="155"/>
      <c r="J40" s="156"/>
      <c r="K40" s="157"/>
      <c r="L40" s="158"/>
      <c r="M40" s="158"/>
      <c r="N40" s="159"/>
      <c r="O40" s="155"/>
      <c r="P40" s="156"/>
      <c r="Q40" s="160"/>
      <c r="R40" s="161"/>
      <c r="S40" s="161"/>
      <c r="T40" s="162"/>
      <c r="U40" s="163">
        <v>2</v>
      </c>
      <c r="V40" s="156"/>
      <c r="W40" s="157"/>
      <c r="X40" s="158"/>
      <c r="Y40" s="158">
        <v>10</v>
      </c>
      <c r="Z40" s="159"/>
      <c r="AA40" s="155"/>
      <c r="AB40" s="156"/>
      <c r="AC40" s="161"/>
      <c r="AD40" s="161"/>
      <c r="AE40" s="161"/>
      <c r="AF40" s="162"/>
      <c r="AG40" s="163"/>
      <c r="AH40" s="156"/>
      <c r="AI40" s="157"/>
      <c r="AJ40" s="158"/>
      <c r="AK40" s="158"/>
      <c r="AL40" s="159"/>
      <c r="AM40" s="155"/>
      <c r="AN40" s="156"/>
      <c r="AO40" s="161"/>
      <c r="AP40" s="161"/>
      <c r="AQ40" s="161"/>
      <c r="AR40" s="162"/>
      <c r="AS40" s="163"/>
      <c r="AT40" s="164"/>
      <c r="AU40" s="158"/>
      <c r="AV40" s="158"/>
      <c r="AW40" s="158"/>
      <c r="AX40" s="165"/>
      <c r="AY40" s="166"/>
      <c r="AZ40" s="156"/>
      <c r="BA40" s="161"/>
      <c r="BB40" s="161"/>
      <c r="BC40" s="161"/>
      <c r="BD40" s="167"/>
    </row>
    <row r="41" spans="1:56" s="169" customFormat="1" ht="25.2" customHeight="1">
      <c r="A41" s="136">
        <v>21</v>
      </c>
      <c r="B41" s="170" t="s">
        <v>21</v>
      </c>
      <c r="C41" s="151">
        <f t="shared" si="60"/>
        <v>1</v>
      </c>
      <c r="D41" s="152">
        <f t="shared" si="59"/>
        <v>30</v>
      </c>
      <c r="E41" s="153">
        <f t="shared" si="61"/>
        <v>20</v>
      </c>
      <c r="F41" s="153">
        <f t="shared" si="61"/>
        <v>0</v>
      </c>
      <c r="G41" s="153">
        <f t="shared" si="61"/>
        <v>10</v>
      </c>
      <c r="H41" s="154">
        <f t="shared" si="61"/>
        <v>0</v>
      </c>
      <c r="I41" s="155"/>
      <c r="J41" s="156"/>
      <c r="K41" s="157"/>
      <c r="L41" s="158"/>
      <c r="M41" s="158"/>
      <c r="N41" s="159"/>
      <c r="O41" s="155"/>
      <c r="P41" s="156"/>
      <c r="Q41" s="160"/>
      <c r="R41" s="161"/>
      <c r="S41" s="161"/>
      <c r="T41" s="162"/>
      <c r="U41" s="163"/>
      <c r="V41" s="156"/>
      <c r="W41" s="157"/>
      <c r="X41" s="158"/>
      <c r="Y41" s="158"/>
      <c r="Z41" s="159"/>
      <c r="AA41" s="155">
        <v>4</v>
      </c>
      <c r="AB41" s="156" t="s">
        <v>3</v>
      </c>
      <c r="AC41" s="161">
        <v>20</v>
      </c>
      <c r="AD41" s="161"/>
      <c r="AE41" s="161">
        <v>10</v>
      </c>
      <c r="AF41" s="162"/>
      <c r="AG41" s="163"/>
      <c r="AH41" s="156"/>
      <c r="AI41" s="157"/>
      <c r="AJ41" s="158"/>
      <c r="AK41" s="158"/>
      <c r="AL41" s="159"/>
      <c r="AM41" s="155"/>
      <c r="AN41" s="156"/>
      <c r="AO41" s="161"/>
      <c r="AP41" s="161"/>
      <c r="AQ41" s="161"/>
      <c r="AR41" s="162"/>
      <c r="AS41" s="163"/>
      <c r="AT41" s="164"/>
      <c r="AU41" s="158"/>
      <c r="AV41" s="158"/>
      <c r="AW41" s="158"/>
      <c r="AX41" s="165"/>
      <c r="AY41" s="166"/>
      <c r="AZ41" s="156"/>
      <c r="BA41" s="161"/>
      <c r="BB41" s="161"/>
      <c r="BC41" s="161"/>
      <c r="BD41" s="167"/>
    </row>
    <row r="42" spans="1:56" s="169" customFormat="1" ht="25.2" customHeight="1">
      <c r="A42" s="136">
        <v>22</v>
      </c>
      <c r="B42" s="170" t="s">
        <v>22</v>
      </c>
      <c r="C42" s="151">
        <f t="shared" si="60"/>
        <v>0</v>
      </c>
      <c r="D42" s="152">
        <f t="shared" si="59"/>
        <v>24</v>
      </c>
      <c r="E42" s="153">
        <f t="shared" si="61"/>
        <v>12</v>
      </c>
      <c r="F42" s="153">
        <f t="shared" si="61"/>
        <v>0</v>
      </c>
      <c r="G42" s="153">
        <f t="shared" si="61"/>
        <v>12</v>
      </c>
      <c r="H42" s="154">
        <f t="shared" si="61"/>
        <v>0</v>
      </c>
      <c r="I42" s="155"/>
      <c r="J42" s="156"/>
      <c r="K42" s="157"/>
      <c r="L42" s="158"/>
      <c r="M42" s="158"/>
      <c r="N42" s="159"/>
      <c r="O42" s="155"/>
      <c r="P42" s="156"/>
      <c r="Q42" s="160"/>
      <c r="R42" s="161"/>
      <c r="S42" s="161"/>
      <c r="T42" s="162"/>
      <c r="U42" s="163"/>
      <c r="V42" s="156"/>
      <c r="W42" s="157"/>
      <c r="X42" s="158"/>
      <c r="Y42" s="158"/>
      <c r="Z42" s="159"/>
      <c r="AA42" s="155">
        <v>3</v>
      </c>
      <c r="AB42" s="156"/>
      <c r="AC42" s="161">
        <v>12</v>
      </c>
      <c r="AD42" s="161"/>
      <c r="AE42" s="161">
        <v>12</v>
      </c>
      <c r="AF42" s="162"/>
      <c r="AG42" s="163"/>
      <c r="AH42" s="156"/>
      <c r="AI42" s="157"/>
      <c r="AJ42" s="158"/>
      <c r="AK42" s="158"/>
      <c r="AL42" s="159"/>
      <c r="AM42" s="155"/>
      <c r="AN42" s="156"/>
      <c r="AO42" s="161"/>
      <c r="AP42" s="161"/>
      <c r="AQ42" s="161"/>
      <c r="AR42" s="162"/>
      <c r="AS42" s="163"/>
      <c r="AT42" s="164"/>
      <c r="AU42" s="158"/>
      <c r="AV42" s="158"/>
      <c r="AW42" s="158"/>
      <c r="AX42" s="165"/>
      <c r="AY42" s="166"/>
      <c r="AZ42" s="156"/>
      <c r="BA42" s="161"/>
      <c r="BB42" s="161"/>
      <c r="BC42" s="161"/>
      <c r="BD42" s="167"/>
    </row>
    <row r="43" spans="1:56" s="169" customFormat="1" ht="25.2" customHeight="1">
      <c r="A43" s="136">
        <v>23</v>
      </c>
      <c r="B43" s="168" t="s">
        <v>90</v>
      </c>
      <c r="C43" s="151">
        <f>IF(J43="E",1,0)+IF(P43="E",1,0)+IF(V43="E",1,0)+IF(AB43="E",1,0)+IF(AH43="E",1,0)+IF(AN43="E",1,0)+IF(AT43="E",1,0)+IF(AZ43="E",1,0)</f>
        <v>1</v>
      </c>
      <c r="D43" s="152">
        <f>SUM(E43:H43)</f>
        <v>18</v>
      </c>
      <c r="E43" s="153">
        <f t="shared" ref="E43:H44" si="62">SUM(K43,Q43,W43,AC43,AI43,AO43,AU43,BA43)</f>
        <v>10</v>
      </c>
      <c r="F43" s="153">
        <f t="shared" si="62"/>
        <v>0</v>
      </c>
      <c r="G43" s="153">
        <f t="shared" si="62"/>
        <v>8</v>
      </c>
      <c r="H43" s="154">
        <f t="shared" si="62"/>
        <v>0</v>
      </c>
      <c r="I43" s="155"/>
      <c r="J43" s="156"/>
      <c r="K43" s="157"/>
      <c r="L43" s="158"/>
      <c r="M43" s="158"/>
      <c r="N43" s="159"/>
      <c r="O43" s="155"/>
      <c r="P43" s="156"/>
      <c r="Q43" s="160"/>
      <c r="R43" s="161"/>
      <c r="S43" s="161"/>
      <c r="T43" s="162"/>
      <c r="U43" s="163"/>
      <c r="V43" s="156"/>
      <c r="W43" s="157"/>
      <c r="X43" s="158"/>
      <c r="Y43" s="158"/>
      <c r="Z43" s="159"/>
      <c r="AA43" s="155">
        <v>2</v>
      </c>
      <c r="AB43" s="156" t="s">
        <v>3</v>
      </c>
      <c r="AC43" s="161">
        <v>10</v>
      </c>
      <c r="AD43" s="161"/>
      <c r="AE43" s="161">
        <v>8</v>
      </c>
      <c r="AF43" s="162"/>
      <c r="AG43" s="163"/>
      <c r="AH43" s="156"/>
      <c r="AI43" s="157"/>
      <c r="AJ43" s="158"/>
      <c r="AK43" s="158"/>
      <c r="AL43" s="159"/>
      <c r="AM43" s="155"/>
      <c r="AN43" s="156"/>
      <c r="AO43" s="161"/>
      <c r="AP43" s="161"/>
      <c r="AQ43" s="161"/>
      <c r="AR43" s="162"/>
      <c r="AS43" s="163"/>
      <c r="AT43" s="164"/>
      <c r="AU43" s="158"/>
      <c r="AV43" s="158"/>
      <c r="AW43" s="158"/>
      <c r="AX43" s="165"/>
      <c r="AY43" s="166"/>
      <c r="AZ43" s="156"/>
      <c r="BA43" s="161"/>
      <c r="BB43" s="161"/>
      <c r="BC43" s="161"/>
      <c r="BD43" s="167"/>
    </row>
    <row r="44" spans="1:56" s="169" customFormat="1" ht="25.2" customHeight="1">
      <c r="A44" s="136">
        <v>24</v>
      </c>
      <c r="B44" s="168" t="s">
        <v>89</v>
      </c>
      <c r="C44" s="151">
        <f>IF(J44="E",1,0)+IF(P44="E",1,0)+IF(V44="E",1,0)+IF(AB44="E",1,0)+IF(AH44="E",1,0)+IF(AN44="E",1,0)+IF(AT44="E",1,0)+IF(AZ44="E",1,0)</f>
        <v>0</v>
      </c>
      <c r="D44" s="152">
        <f>SUM(E44:H44)</f>
        <v>16</v>
      </c>
      <c r="E44" s="153">
        <f t="shared" si="62"/>
        <v>8</v>
      </c>
      <c r="F44" s="153">
        <f t="shared" si="62"/>
        <v>0</v>
      </c>
      <c r="G44" s="153">
        <f t="shared" si="62"/>
        <v>8</v>
      </c>
      <c r="H44" s="154">
        <f t="shared" si="62"/>
        <v>0</v>
      </c>
      <c r="I44" s="155"/>
      <c r="J44" s="156"/>
      <c r="K44" s="157"/>
      <c r="L44" s="158"/>
      <c r="M44" s="158"/>
      <c r="N44" s="159"/>
      <c r="O44" s="155"/>
      <c r="P44" s="156"/>
      <c r="Q44" s="160"/>
      <c r="R44" s="161"/>
      <c r="S44" s="161"/>
      <c r="T44" s="162"/>
      <c r="U44" s="163"/>
      <c r="V44" s="156"/>
      <c r="W44" s="157"/>
      <c r="X44" s="158"/>
      <c r="Y44" s="158"/>
      <c r="Z44" s="159"/>
      <c r="AA44" s="155">
        <v>2</v>
      </c>
      <c r="AB44" s="156"/>
      <c r="AC44" s="161">
        <v>8</v>
      </c>
      <c r="AD44" s="161"/>
      <c r="AE44" s="161">
        <v>8</v>
      </c>
      <c r="AF44" s="162"/>
      <c r="AG44" s="163"/>
      <c r="AH44" s="156"/>
      <c r="AI44" s="157"/>
      <c r="AJ44" s="158"/>
      <c r="AK44" s="158"/>
      <c r="AL44" s="159"/>
      <c r="AM44" s="155"/>
      <c r="AN44" s="156"/>
      <c r="AO44" s="161"/>
      <c r="AP44" s="161"/>
      <c r="AQ44" s="161"/>
      <c r="AR44" s="162"/>
      <c r="AS44" s="163"/>
      <c r="AT44" s="164"/>
      <c r="AU44" s="158"/>
      <c r="AV44" s="158"/>
      <c r="AW44" s="158"/>
      <c r="AX44" s="165"/>
      <c r="AY44" s="166"/>
      <c r="AZ44" s="156"/>
      <c r="BA44" s="161"/>
      <c r="BB44" s="161"/>
      <c r="BC44" s="161"/>
      <c r="BD44" s="167"/>
    </row>
    <row r="45" spans="1:56" s="169" customFormat="1" ht="25.2" customHeight="1">
      <c r="A45" s="136">
        <v>25</v>
      </c>
      <c r="B45" s="168" t="s">
        <v>49</v>
      </c>
      <c r="C45" s="151">
        <f>IF(J45="E",1,0)+IF(P45="E",1,0)+IF(V45="E",1,0)+IF(AB45="E",1,0)+IF(AH45="E",1,0)+IF(AN45="E",1,0)+IF(AT45="E",1,0)+IF(AZ45="E",1,0)</f>
        <v>1</v>
      </c>
      <c r="D45" s="152">
        <f t="shared" ref="D45:D53" si="63">SUM(E45:H45)</f>
        <v>26</v>
      </c>
      <c r="E45" s="153">
        <f t="shared" ref="E45:H47" si="64">SUM(K45,Q45,W45,AC45,AI45,AO45,AU45,BA45)</f>
        <v>10</v>
      </c>
      <c r="F45" s="153">
        <f t="shared" si="64"/>
        <v>6</v>
      </c>
      <c r="G45" s="153">
        <f t="shared" si="64"/>
        <v>10</v>
      </c>
      <c r="H45" s="154">
        <f t="shared" si="64"/>
        <v>0</v>
      </c>
      <c r="I45" s="155"/>
      <c r="J45" s="156"/>
      <c r="K45" s="157"/>
      <c r="L45" s="158"/>
      <c r="M45" s="158"/>
      <c r="N45" s="159"/>
      <c r="O45" s="155"/>
      <c r="P45" s="156"/>
      <c r="Q45" s="160"/>
      <c r="R45" s="161"/>
      <c r="S45" s="161"/>
      <c r="T45" s="162"/>
      <c r="U45" s="163"/>
      <c r="V45" s="156"/>
      <c r="W45" s="157"/>
      <c r="X45" s="158"/>
      <c r="Y45" s="158"/>
      <c r="Z45" s="159"/>
      <c r="AA45" s="155"/>
      <c r="AB45" s="156"/>
      <c r="AC45" s="161"/>
      <c r="AD45" s="161"/>
      <c r="AE45" s="161"/>
      <c r="AF45" s="162"/>
      <c r="AG45" s="163">
        <v>4</v>
      </c>
      <c r="AH45" s="156" t="s">
        <v>3</v>
      </c>
      <c r="AI45" s="157">
        <v>10</v>
      </c>
      <c r="AJ45" s="158">
        <v>6</v>
      </c>
      <c r="AK45" s="158">
        <v>10</v>
      </c>
      <c r="AL45" s="159"/>
      <c r="AM45" s="155"/>
      <c r="AN45" s="156"/>
      <c r="AO45" s="161"/>
      <c r="AP45" s="161"/>
      <c r="AQ45" s="161"/>
      <c r="AR45" s="162"/>
      <c r="AS45" s="163"/>
      <c r="AT45" s="164"/>
      <c r="AU45" s="158"/>
      <c r="AV45" s="158"/>
      <c r="AW45" s="158"/>
      <c r="AX45" s="165"/>
      <c r="AY45" s="166"/>
      <c r="AZ45" s="156"/>
      <c r="BA45" s="161"/>
      <c r="BB45" s="161"/>
      <c r="BC45" s="161"/>
      <c r="BD45" s="167"/>
    </row>
    <row r="46" spans="1:56" s="169" customFormat="1" ht="25.2" customHeight="1">
      <c r="A46" s="136">
        <v>26</v>
      </c>
      <c r="B46" s="168" t="s">
        <v>24</v>
      </c>
      <c r="C46" s="151">
        <f>IF(J46="E",1,0)+IF(P46="E",1,0)+IF(V46="E",1,0)+IF(AB46="E",1,0)+IF(AH46="E",1,0)+IF(AN46="E",1,0)+IF(AT46="E",1,0)+IF(AZ46="E",1,0)</f>
        <v>1</v>
      </c>
      <c r="D46" s="152">
        <f t="shared" si="63"/>
        <v>30</v>
      </c>
      <c r="E46" s="153">
        <f t="shared" si="64"/>
        <v>12</v>
      </c>
      <c r="F46" s="153">
        <f t="shared" si="64"/>
        <v>4</v>
      </c>
      <c r="G46" s="153">
        <f t="shared" si="64"/>
        <v>14</v>
      </c>
      <c r="H46" s="154">
        <f t="shared" si="64"/>
        <v>0</v>
      </c>
      <c r="I46" s="155"/>
      <c r="J46" s="156"/>
      <c r="K46" s="157"/>
      <c r="L46" s="158"/>
      <c r="M46" s="158"/>
      <c r="N46" s="159"/>
      <c r="O46" s="155"/>
      <c r="P46" s="156"/>
      <c r="Q46" s="160"/>
      <c r="R46" s="161"/>
      <c r="S46" s="161"/>
      <c r="T46" s="162"/>
      <c r="U46" s="163"/>
      <c r="V46" s="156"/>
      <c r="W46" s="157"/>
      <c r="X46" s="158"/>
      <c r="Y46" s="158"/>
      <c r="Z46" s="159"/>
      <c r="AA46" s="155"/>
      <c r="AB46" s="156"/>
      <c r="AC46" s="161"/>
      <c r="AD46" s="161"/>
      <c r="AE46" s="161"/>
      <c r="AF46" s="162"/>
      <c r="AG46" s="163">
        <v>4</v>
      </c>
      <c r="AH46" s="156" t="s">
        <v>3</v>
      </c>
      <c r="AI46" s="157">
        <v>12</v>
      </c>
      <c r="AJ46" s="158">
        <v>4</v>
      </c>
      <c r="AK46" s="158">
        <v>14</v>
      </c>
      <c r="AL46" s="159"/>
      <c r="AM46" s="155"/>
      <c r="AN46" s="156"/>
      <c r="AO46" s="161"/>
      <c r="AP46" s="161"/>
      <c r="AQ46" s="161"/>
      <c r="AR46" s="162"/>
      <c r="AS46" s="163"/>
      <c r="AT46" s="164"/>
      <c r="AU46" s="158"/>
      <c r="AV46" s="158"/>
      <c r="AW46" s="158"/>
      <c r="AX46" s="165"/>
      <c r="AY46" s="166"/>
      <c r="AZ46" s="156"/>
      <c r="BA46" s="161"/>
      <c r="BB46" s="161"/>
      <c r="BC46" s="161"/>
      <c r="BD46" s="167"/>
    </row>
    <row r="47" spans="1:56" s="169" customFormat="1" ht="25.2" customHeight="1">
      <c r="A47" s="136">
        <v>27</v>
      </c>
      <c r="B47" s="168" t="s">
        <v>18</v>
      </c>
      <c r="C47" s="151">
        <f>IF(J47="E",1,0)+IF(P47="E",1,0)+IF(V47="E",1,0)+IF(AB47="E",1,0)+IF(AH47="E",1,0)+IF(AN47="E",1,0)+IF(AT47="E",1,0)+IF(AZ47="E",1,0)</f>
        <v>1</v>
      </c>
      <c r="D47" s="152">
        <f t="shared" si="63"/>
        <v>60</v>
      </c>
      <c r="E47" s="153">
        <f t="shared" si="64"/>
        <v>28</v>
      </c>
      <c r="F47" s="153">
        <f t="shared" si="64"/>
        <v>16</v>
      </c>
      <c r="G47" s="153">
        <f t="shared" si="64"/>
        <v>0</v>
      </c>
      <c r="H47" s="154">
        <f t="shared" si="64"/>
        <v>16</v>
      </c>
      <c r="I47" s="155"/>
      <c r="J47" s="156"/>
      <c r="K47" s="157"/>
      <c r="L47" s="158"/>
      <c r="M47" s="158"/>
      <c r="N47" s="159"/>
      <c r="O47" s="155"/>
      <c r="P47" s="156"/>
      <c r="Q47" s="160"/>
      <c r="R47" s="161"/>
      <c r="S47" s="161"/>
      <c r="T47" s="162"/>
      <c r="U47" s="163"/>
      <c r="V47" s="156"/>
      <c r="W47" s="157"/>
      <c r="X47" s="158"/>
      <c r="Y47" s="158"/>
      <c r="Z47" s="159"/>
      <c r="AA47" s="155"/>
      <c r="AB47" s="156"/>
      <c r="AC47" s="161"/>
      <c r="AD47" s="161"/>
      <c r="AE47" s="161"/>
      <c r="AF47" s="162"/>
      <c r="AG47" s="163">
        <v>4</v>
      </c>
      <c r="AH47" s="156"/>
      <c r="AI47" s="157">
        <v>14</v>
      </c>
      <c r="AJ47" s="158">
        <v>8</v>
      </c>
      <c r="AK47" s="158"/>
      <c r="AL47" s="159">
        <v>8</v>
      </c>
      <c r="AM47" s="155">
        <v>3</v>
      </c>
      <c r="AN47" s="156" t="s">
        <v>3</v>
      </c>
      <c r="AO47" s="161">
        <v>14</v>
      </c>
      <c r="AP47" s="161">
        <v>8</v>
      </c>
      <c r="AQ47" s="161"/>
      <c r="AR47" s="162">
        <v>8</v>
      </c>
      <c r="AS47" s="163"/>
      <c r="AT47" s="164"/>
      <c r="AU47" s="158"/>
      <c r="AV47" s="158"/>
      <c r="AW47" s="158"/>
      <c r="AX47" s="165"/>
      <c r="AY47" s="166"/>
      <c r="AZ47" s="156"/>
      <c r="BA47" s="161"/>
      <c r="BB47" s="161"/>
      <c r="BC47" s="161"/>
      <c r="BD47" s="167"/>
    </row>
    <row r="48" spans="1:56" s="169" customFormat="1" ht="25.2" customHeight="1">
      <c r="A48" s="136">
        <v>28</v>
      </c>
      <c r="B48" s="168" t="s">
        <v>59</v>
      </c>
      <c r="C48" s="151">
        <f t="shared" si="60"/>
        <v>1</v>
      </c>
      <c r="D48" s="152">
        <f t="shared" si="63"/>
        <v>18</v>
      </c>
      <c r="E48" s="153">
        <f t="shared" si="61"/>
        <v>8</v>
      </c>
      <c r="F48" s="153">
        <f t="shared" si="61"/>
        <v>0</v>
      </c>
      <c r="G48" s="153">
        <f t="shared" si="61"/>
        <v>10</v>
      </c>
      <c r="H48" s="154">
        <f t="shared" si="61"/>
        <v>0</v>
      </c>
      <c r="I48" s="155"/>
      <c r="J48" s="156"/>
      <c r="K48" s="157"/>
      <c r="L48" s="158"/>
      <c r="M48" s="158"/>
      <c r="N48" s="159"/>
      <c r="O48" s="155"/>
      <c r="P48" s="156"/>
      <c r="Q48" s="160"/>
      <c r="R48" s="161"/>
      <c r="S48" s="161"/>
      <c r="T48" s="162"/>
      <c r="U48" s="163"/>
      <c r="V48" s="156"/>
      <c r="W48" s="157"/>
      <c r="X48" s="158"/>
      <c r="Y48" s="158"/>
      <c r="Z48" s="159"/>
      <c r="AA48" s="155"/>
      <c r="AB48" s="156"/>
      <c r="AC48" s="161"/>
      <c r="AD48" s="161"/>
      <c r="AE48" s="161"/>
      <c r="AF48" s="162"/>
      <c r="AG48" s="163">
        <v>3</v>
      </c>
      <c r="AH48" s="156" t="s">
        <v>3</v>
      </c>
      <c r="AI48" s="157">
        <v>8</v>
      </c>
      <c r="AJ48" s="158"/>
      <c r="AK48" s="158">
        <v>10</v>
      </c>
      <c r="AL48" s="159"/>
      <c r="AM48" s="155"/>
      <c r="AN48" s="156"/>
      <c r="AO48" s="161"/>
      <c r="AP48" s="161"/>
      <c r="AQ48" s="161"/>
      <c r="AR48" s="162"/>
      <c r="AS48" s="163"/>
      <c r="AT48" s="164"/>
      <c r="AU48" s="158"/>
      <c r="AV48" s="158"/>
      <c r="AW48" s="158"/>
      <c r="AX48" s="165"/>
      <c r="AY48" s="166"/>
      <c r="AZ48" s="156"/>
      <c r="BA48" s="161"/>
      <c r="BB48" s="161"/>
      <c r="BC48" s="161"/>
      <c r="BD48" s="167"/>
    </row>
    <row r="49" spans="1:56" s="169" customFormat="1" ht="25.2" customHeight="1">
      <c r="A49" s="136">
        <v>29</v>
      </c>
      <c r="B49" s="168" t="s">
        <v>51</v>
      </c>
      <c r="C49" s="151">
        <f t="shared" ref="C49:C56" si="65">IF(J49="E",1,0)+IF(P49="E",1,0)+IF(V49="E",1,0)+IF(AB49="E",1,0)+IF(AH49="E",1,0)+IF(AN49="E",1,0)+IF(AT49="E",1,0)+IF(AZ49="E",1,0)</f>
        <v>0</v>
      </c>
      <c r="D49" s="152">
        <f t="shared" si="63"/>
        <v>20</v>
      </c>
      <c r="E49" s="153">
        <f t="shared" ref="E49:H52" si="66">SUM(K49,Q49,W49,AC49,AI49,AO49,AU49,BA49)</f>
        <v>14</v>
      </c>
      <c r="F49" s="153">
        <f t="shared" si="66"/>
        <v>6</v>
      </c>
      <c r="G49" s="153">
        <f t="shared" si="66"/>
        <v>0</v>
      </c>
      <c r="H49" s="154">
        <f t="shared" si="66"/>
        <v>0</v>
      </c>
      <c r="I49" s="155"/>
      <c r="J49" s="156"/>
      <c r="K49" s="157"/>
      <c r="L49" s="158"/>
      <c r="M49" s="158"/>
      <c r="N49" s="159"/>
      <c r="O49" s="155"/>
      <c r="P49" s="156"/>
      <c r="Q49" s="160"/>
      <c r="R49" s="161"/>
      <c r="S49" s="161"/>
      <c r="T49" s="162"/>
      <c r="U49" s="163"/>
      <c r="V49" s="156"/>
      <c r="W49" s="157"/>
      <c r="X49" s="158"/>
      <c r="Y49" s="158"/>
      <c r="Z49" s="159"/>
      <c r="AA49" s="155"/>
      <c r="AB49" s="156"/>
      <c r="AC49" s="161"/>
      <c r="AD49" s="161"/>
      <c r="AE49" s="161"/>
      <c r="AF49" s="162"/>
      <c r="AG49" s="163">
        <v>3</v>
      </c>
      <c r="AH49" s="156"/>
      <c r="AI49" s="157">
        <v>14</v>
      </c>
      <c r="AJ49" s="158">
        <v>6</v>
      </c>
      <c r="AK49" s="158"/>
      <c r="AL49" s="159"/>
      <c r="AM49" s="155"/>
      <c r="AN49" s="156"/>
      <c r="AO49" s="161"/>
      <c r="AP49" s="161"/>
      <c r="AQ49" s="161"/>
      <c r="AR49" s="162"/>
      <c r="AS49" s="163"/>
      <c r="AT49" s="164"/>
      <c r="AU49" s="158"/>
      <c r="AV49" s="158"/>
      <c r="AW49" s="158"/>
      <c r="AX49" s="165"/>
      <c r="AY49" s="166"/>
      <c r="AZ49" s="156"/>
      <c r="BA49" s="161"/>
      <c r="BB49" s="161"/>
      <c r="BC49" s="161"/>
      <c r="BD49" s="167"/>
    </row>
    <row r="50" spans="1:56" s="169" customFormat="1" ht="25.2" customHeight="1">
      <c r="A50" s="136">
        <v>30</v>
      </c>
      <c r="B50" s="168" t="s">
        <v>66</v>
      </c>
      <c r="C50" s="151">
        <f t="shared" si="65"/>
        <v>0</v>
      </c>
      <c r="D50" s="152">
        <f t="shared" si="63"/>
        <v>0</v>
      </c>
      <c r="E50" s="153">
        <f t="shared" si="66"/>
        <v>0</v>
      </c>
      <c r="F50" s="153">
        <f t="shared" si="66"/>
        <v>0</v>
      </c>
      <c r="G50" s="153">
        <f t="shared" si="66"/>
        <v>0</v>
      </c>
      <c r="H50" s="154">
        <f t="shared" si="66"/>
        <v>0</v>
      </c>
      <c r="I50" s="155"/>
      <c r="J50" s="156"/>
      <c r="K50" s="157"/>
      <c r="L50" s="158"/>
      <c r="M50" s="158"/>
      <c r="N50" s="159"/>
      <c r="O50" s="155"/>
      <c r="P50" s="156"/>
      <c r="Q50" s="160"/>
      <c r="R50" s="161"/>
      <c r="S50" s="161"/>
      <c r="T50" s="162"/>
      <c r="U50" s="163"/>
      <c r="V50" s="156"/>
      <c r="W50" s="157"/>
      <c r="X50" s="158"/>
      <c r="Y50" s="158"/>
      <c r="Z50" s="159"/>
      <c r="AA50" s="155"/>
      <c r="AB50" s="156"/>
      <c r="AC50" s="161"/>
      <c r="AD50" s="161"/>
      <c r="AE50" s="161"/>
      <c r="AF50" s="162"/>
      <c r="AG50" s="163"/>
      <c r="AH50" s="156"/>
      <c r="AI50" s="157"/>
      <c r="AJ50" s="158"/>
      <c r="AK50" s="158"/>
      <c r="AL50" s="159"/>
      <c r="AM50" s="155">
        <v>4</v>
      </c>
      <c r="AN50" s="156"/>
      <c r="AO50" s="161"/>
      <c r="AP50" s="161"/>
      <c r="AQ50" s="161"/>
      <c r="AR50" s="162"/>
      <c r="AS50" s="163"/>
      <c r="AT50" s="164"/>
      <c r="AU50" s="158"/>
      <c r="AV50" s="158"/>
      <c r="AW50" s="158"/>
      <c r="AX50" s="165"/>
      <c r="AY50" s="166"/>
      <c r="AZ50" s="156"/>
      <c r="BA50" s="161"/>
      <c r="BB50" s="161"/>
      <c r="BC50" s="161"/>
      <c r="BD50" s="167"/>
    </row>
    <row r="51" spans="1:56" s="169" customFormat="1" ht="25.2" customHeight="1">
      <c r="A51" s="136">
        <v>31</v>
      </c>
      <c r="B51" s="168" t="s">
        <v>23</v>
      </c>
      <c r="C51" s="151">
        <f t="shared" si="65"/>
        <v>1</v>
      </c>
      <c r="D51" s="152">
        <f t="shared" si="63"/>
        <v>28</v>
      </c>
      <c r="E51" s="153">
        <f t="shared" si="66"/>
        <v>18</v>
      </c>
      <c r="F51" s="153">
        <f t="shared" si="66"/>
        <v>10</v>
      </c>
      <c r="G51" s="153">
        <f t="shared" si="66"/>
        <v>0</v>
      </c>
      <c r="H51" s="154">
        <f t="shared" si="66"/>
        <v>0</v>
      </c>
      <c r="I51" s="155"/>
      <c r="J51" s="156"/>
      <c r="K51" s="157"/>
      <c r="L51" s="158"/>
      <c r="M51" s="158"/>
      <c r="N51" s="159"/>
      <c r="O51" s="155"/>
      <c r="P51" s="156"/>
      <c r="Q51" s="160"/>
      <c r="R51" s="161"/>
      <c r="S51" s="161"/>
      <c r="T51" s="162"/>
      <c r="U51" s="163"/>
      <c r="V51" s="156"/>
      <c r="W51" s="157"/>
      <c r="X51" s="158"/>
      <c r="Y51" s="158"/>
      <c r="Z51" s="159"/>
      <c r="AA51" s="155"/>
      <c r="AB51" s="156"/>
      <c r="AC51" s="161"/>
      <c r="AD51" s="161"/>
      <c r="AE51" s="161"/>
      <c r="AF51" s="162"/>
      <c r="AG51" s="163"/>
      <c r="AH51" s="156"/>
      <c r="AI51" s="157"/>
      <c r="AJ51" s="158"/>
      <c r="AK51" s="158"/>
      <c r="AL51" s="159"/>
      <c r="AM51" s="155">
        <v>3</v>
      </c>
      <c r="AN51" s="156" t="s">
        <v>3</v>
      </c>
      <c r="AO51" s="161">
        <v>18</v>
      </c>
      <c r="AP51" s="161">
        <v>10</v>
      </c>
      <c r="AQ51" s="161"/>
      <c r="AR51" s="162"/>
      <c r="AS51" s="163"/>
      <c r="AT51" s="164"/>
      <c r="AU51" s="158"/>
      <c r="AV51" s="158"/>
      <c r="AW51" s="158"/>
      <c r="AX51" s="165"/>
      <c r="AY51" s="166"/>
      <c r="AZ51" s="156"/>
      <c r="BA51" s="161"/>
      <c r="BB51" s="161"/>
      <c r="BC51" s="161"/>
      <c r="BD51" s="167"/>
    </row>
    <row r="52" spans="1:56" s="169" customFormat="1" ht="25.2" customHeight="1">
      <c r="A52" s="136">
        <v>32</v>
      </c>
      <c r="B52" s="168" t="s">
        <v>26</v>
      </c>
      <c r="C52" s="151">
        <f t="shared" si="65"/>
        <v>1</v>
      </c>
      <c r="D52" s="152">
        <f t="shared" si="63"/>
        <v>12</v>
      </c>
      <c r="E52" s="153">
        <f t="shared" si="66"/>
        <v>12</v>
      </c>
      <c r="F52" s="153">
        <f t="shared" si="66"/>
        <v>0</v>
      </c>
      <c r="G52" s="153">
        <f t="shared" si="66"/>
        <v>0</v>
      </c>
      <c r="H52" s="154">
        <f t="shared" si="66"/>
        <v>0</v>
      </c>
      <c r="I52" s="155"/>
      <c r="J52" s="156"/>
      <c r="K52" s="157"/>
      <c r="L52" s="158"/>
      <c r="M52" s="158"/>
      <c r="N52" s="159"/>
      <c r="O52" s="155"/>
      <c r="P52" s="156"/>
      <c r="Q52" s="160"/>
      <c r="R52" s="161"/>
      <c r="S52" s="161"/>
      <c r="T52" s="162"/>
      <c r="U52" s="163"/>
      <c r="V52" s="156"/>
      <c r="W52" s="157"/>
      <c r="X52" s="158"/>
      <c r="Y52" s="158"/>
      <c r="Z52" s="159"/>
      <c r="AA52" s="155"/>
      <c r="AB52" s="156"/>
      <c r="AC52" s="161"/>
      <c r="AD52" s="161"/>
      <c r="AE52" s="161"/>
      <c r="AF52" s="162"/>
      <c r="AG52" s="163"/>
      <c r="AH52" s="156"/>
      <c r="AI52" s="157"/>
      <c r="AJ52" s="158"/>
      <c r="AK52" s="158"/>
      <c r="AL52" s="159"/>
      <c r="AM52" s="155">
        <v>2</v>
      </c>
      <c r="AN52" s="156" t="s">
        <v>3</v>
      </c>
      <c r="AO52" s="161">
        <v>12</v>
      </c>
      <c r="AP52" s="161"/>
      <c r="AQ52" s="161"/>
      <c r="AR52" s="162"/>
      <c r="AS52" s="163"/>
      <c r="AT52" s="164"/>
      <c r="AU52" s="158"/>
      <c r="AV52" s="158"/>
      <c r="AW52" s="158"/>
      <c r="AX52" s="165"/>
      <c r="AY52" s="166"/>
      <c r="AZ52" s="156"/>
      <c r="BA52" s="161"/>
      <c r="BB52" s="161"/>
      <c r="BC52" s="161"/>
      <c r="BD52" s="167"/>
    </row>
    <row r="53" spans="1:56" s="169" customFormat="1" ht="25.2" customHeight="1">
      <c r="A53" s="136">
        <v>33</v>
      </c>
      <c r="B53" s="168" t="s">
        <v>50</v>
      </c>
      <c r="C53" s="151">
        <f t="shared" si="65"/>
        <v>0</v>
      </c>
      <c r="D53" s="152">
        <f t="shared" si="63"/>
        <v>20</v>
      </c>
      <c r="E53" s="153">
        <f t="shared" ref="E53:H53" si="67">SUM(K53,Q53,W53,AC53,AI53,AO53,AU53,BA53)</f>
        <v>12</v>
      </c>
      <c r="F53" s="153">
        <f t="shared" si="67"/>
        <v>0</v>
      </c>
      <c r="G53" s="153">
        <f t="shared" si="67"/>
        <v>8</v>
      </c>
      <c r="H53" s="154">
        <f t="shared" si="67"/>
        <v>0</v>
      </c>
      <c r="I53" s="155"/>
      <c r="J53" s="156"/>
      <c r="K53" s="157"/>
      <c r="L53" s="158"/>
      <c r="M53" s="158"/>
      <c r="N53" s="159"/>
      <c r="O53" s="155"/>
      <c r="P53" s="156"/>
      <c r="Q53" s="160"/>
      <c r="R53" s="161"/>
      <c r="S53" s="161"/>
      <c r="T53" s="162"/>
      <c r="U53" s="163"/>
      <c r="V53" s="156"/>
      <c r="W53" s="157"/>
      <c r="X53" s="158"/>
      <c r="Y53" s="158"/>
      <c r="Z53" s="159"/>
      <c r="AA53" s="155"/>
      <c r="AB53" s="156"/>
      <c r="AC53" s="161"/>
      <c r="AD53" s="161"/>
      <c r="AE53" s="161"/>
      <c r="AF53" s="162"/>
      <c r="AG53" s="163"/>
      <c r="AH53" s="156"/>
      <c r="AI53" s="157"/>
      <c r="AJ53" s="158"/>
      <c r="AK53" s="158"/>
      <c r="AL53" s="159"/>
      <c r="AM53" s="155">
        <v>2</v>
      </c>
      <c r="AN53" s="156"/>
      <c r="AO53" s="161">
        <v>12</v>
      </c>
      <c r="AP53" s="161"/>
      <c r="AQ53" s="161">
        <v>8</v>
      </c>
      <c r="AR53" s="162"/>
      <c r="AS53" s="163"/>
      <c r="AT53" s="164"/>
      <c r="AU53" s="158"/>
      <c r="AV53" s="158"/>
      <c r="AW53" s="158"/>
      <c r="AX53" s="165"/>
      <c r="AY53" s="166"/>
      <c r="AZ53" s="156"/>
      <c r="BA53" s="161"/>
      <c r="BB53" s="161"/>
      <c r="BC53" s="161"/>
      <c r="BD53" s="167"/>
    </row>
    <row r="54" spans="1:56" s="169" customFormat="1" ht="25.2" customHeight="1">
      <c r="A54" s="136">
        <v>34</v>
      </c>
      <c r="B54" s="168" t="s">
        <v>31</v>
      </c>
      <c r="C54" s="151">
        <f t="shared" si="65"/>
        <v>0</v>
      </c>
      <c r="D54" s="152">
        <f>SUM(E54:H54)</f>
        <v>16</v>
      </c>
      <c r="E54" s="153">
        <f t="shared" ref="E54:H61" si="68">SUM(K54,Q54,W54,AC54,AI54,AO54,AU54,BA54)</f>
        <v>8</v>
      </c>
      <c r="F54" s="153">
        <f t="shared" si="68"/>
        <v>0</v>
      </c>
      <c r="G54" s="153">
        <f t="shared" si="68"/>
        <v>8</v>
      </c>
      <c r="H54" s="154">
        <f t="shared" si="68"/>
        <v>0</v>
      </c>
      <c r="I54" s="155"/>
      <c r="J54" s="156"/>
      <c r="K54" s="157"/>
      <c r="L54" s="158"/>
      <c r="M54" s="158"/>
      <c r="N54" s="159"/>
      <c r="O54" s="155"/>
      <c r="P54" s="156"/>
      <c r="Q54" s="160"/>
      <c r="R54" s="161"/>
      <c r="S54" s="161"/>
      <c r="T54" s="162"/>
      <c r="U54" s="163"/>
      <c r="V54" s="156"/>
      <c r="W54" s="157"/>
      <c r="X54" s="158"/>
      <c r="Y54" s="158"/>
      <c r="Z54" s="159"/>
      <c r="AA54" s="155"/>
      <c r="AB54" s="156"/>
      <c r="AC54" s="161"/>
      <c r="AD54" s="161"/>
      <c r="AE54" s="161"/>
      <c r="AF54" s="162"/>
      <c r="AG54" s="163"/>
      <c r="AH54" s="156"/>
      <c r="AI54" s="157"/>
      <c r="AJ54" s="158"/>
      <c r="AK54" s="158"/>
      <c r="AL54" s="159"/>
      <c r="AM54" s="155">
        <v>2</v>
      </c>
      <c r="AN54" s="156"/>
      <c r="AO54" s="161">
        <v>8</v>
      </c>
      <c r="AP54" s="161"/>
      <c r="AQ54" s="161">
        <v>8</v>
      </c>
      <c r="AR54" s="162"/>
      <c r="AS54" s="163"/>
      <c r="AT54" s="164"/>
      <c r="AU54" s="158"/>
      <c r="AV54" s="158"/>
      <c r="AW54" s="158"/>
      <c r="AX54" s="165"/>
      <c r="AY54" s="166"/>
      <c r="AZ54" s="156"/>
      <c r="BA54" s="161"/>
      <c r="BB54" s="161"/>
      <c r="BC54" s="161"/>
      <c r="BD54" s="167"/>
    </row>
    <row r="55" spans="1:56" s="169" customFormat="1" ht="25.2" customHeight="1">
      <c r="A55" s="136">
        <v>35</v>
      </c>
      <c r="B55" s="168" t="s">
        <v>53</v>
      </c>
      <c r="C55" s="151">
        <f t="shared" si="65"/>
        <v>0</v>
      </c>
      <c r="D55" s="152">
        <f>SUM(E55:H55)</f>
        <v>24</v>
      </c>
      <c r="E55" s="153">
        <f t="shared" si="68"/>
        <v>16</v>
      </c>
      <c r="F55" s="153">
        <f t="shared" si="68"/>
        <v>8</v>
      </c>
      <c r="G55" s="153">
        <f t="shared" si="68"/>
        <v>0</v>
      </c>
      <c r="H55" s="154">
        <f t="shared" si="68"/>
        <v>0</v>
      </c>
      <c r="I55" s="155"/>
      <c r="J55" s="156"/>
      <c r="K55" s="157"/>
      <c r="L55" s="158"/>
      <c r="M55" s="158"/>
      <c r="N55" s="159"/>
      <c r="O55" s="155"/>
      <c r="P55" s="156"/>
      <c r="Q55" s="160"/>
      <c r="R55" s="161"/>
      <c r="S55" s="161"/>
      <c r="T55" s="162"/>
      <c r="U55" s="163"/>
      <c r="V55" s="156"/>
      <c r="W55" s="157"/>
      <c r="X55" s="158"/>
      <c r="Y55" s="158"/>
      <c r="Z55" s="159"/>
      <c r="AA55" s="155"/>
      <c r="AB55" s="156"/>
      <c r="AC55" s="161"/>
      <c r="AD55" s="161"/>
      <c r="AE55" s="161"/>
      <c r="AF55" s="162"/>
      <c r="AG55" s="163"/>
      <c r="AH55" s="156"/>
      <c r="AI55" s="157"/>
      <c r="AJ55" s="158"/>
      <c r="AK55" s="158"/>
      <c r="AL55" s="159"/>
      <c r="AM55" s="155">
        <v>2</v>
      </c>
      <c r="AN55" s="156"/>
      <c r="AO55" s="161">
        <v>16</v>
      </c>
      <c r="AP55" s="161">
        <v>8</v>
      </c>
      <c r="AQ55" s="161"/>
      <c r="AR55" s="162"/>
      <c r="AS55" s="163"/>
      <c r="AT55" s="164"/>
      <c r="AU55" s="158"/>
      <c r="AV55" s="158"/>
      <c r="AW55" s="158"/>
      <c r="AX55" s="165"/>
      <c r="AY55" s="166"/>
      <c r="AZ55" s="156"/>
      <c r="BA55" s="161"/>
      <c r="BB55" s="161"/>
      <c r="BC55" s="161"/>
      <c r="BD55" s="167"/>
    </row>
    <row r="56" spans="1:56" s="169" customFormat="1" ht="25.2" customHeight="1">
      <c r="A56" s="136">
        <v>36</v>
      </c>
      <c r="B56" s="168" t="s">
        <v>55</v>
      </c>
      <c r="C56" s="151">
        <f t="shared" si="65"/>
        <v>0</v>
      </c>
      <c r="D56" s="152">
        <f>SUM(E56:H56)</f>
        <v>16</v>
      </c>
      <c r="E56" s="153">
        <f t="shared" si="68"/>
        <v>8</v>
      </c>
      <c r="F56" s="153">
        <f t="shared" si="68"/>
        <v>0</v>
      </c>
      <c r="G56" s="153">
        <f t="shared" si="68"/>
        <v>0</v>
      </c>
      <c r="H56" s="154">
        <f t="shared" si="68"/>
        <v>8</v>
      </c>
      <c r="I56" s="155"/>
      <c r="J56" s="156"/>
      <c r="K56" s="157"/>
      <c r="L56" s="158"/>
      <c r="M56" s="158"/>
      <c r="N56" s="159"/>
      <c r="O56" s="155"/>
      <c r="P56" s="156"/>
      <c r="Q56" s="160"/>
      <c r="R56" s="161"/>
      <c r="S56" s="161"/>
      <c r="T56" s="162"/>
      <c r="U56" s="163"/>
      <c r="V56" s="156"/>
      <c r="W56" s="157"/>
      <c r="X56" s="158"/>
      <c r="Y56" s="158"/>
      <c r="Z56" s="159"/>
      <c r="AA56" s="155"/>
      <c r="AB56" s="156"/>
      <c r="AC56" s="161"/>
      <c r="AD56" s="161"/>
      <c r="AE56" s="161"/>
      <c r="AF56" s="162"/>
      <c r="AG56" s="163"/>
      <c r="AH56" s="156"/>
      <c r="AI56" s="157"/>
      <c r="AJ56" s="158"/>
      <c r="AK56" s="158"/>
      <c r="AL56" s="159"/>
      <c r="AM56" s="155">
        <v>2</v>
      </c>
      <c r="AN56" s="156"/>
      <c r="AO56" s="161">
        <v>8</v>
      </c>
      <c r="AP56" s="161"/>
      <c r="AQ56" s="161"/>
      <c r="AR56" s="162">
        <v>8</v>
      </c>
      <c r="AS56" s="163"/>
      <c r="AT56" s="164"/>
      <c r="AU56" s="158"/>
      <c r="AV56" s="158"/>
      <c r="AW56" s="158"/>
      <c r="AX56" s="165"/>
      <c r="AY56" s="166"/>
      <c r="AZ56" s="156"/>
      <c r="BA56" s="161"/>
      <c r="BB56" s="161"/>
      <c r="BC56" s="161"/>
      <c r="BD56" s="167"/>
    </row>
    <row r="57" spans="1:56" s="169" customFormat="1" ht="25.2" customHeight="1">
      <c r="A57" s="136">
        <v>37</v>
      </c>
      <c r="B57" s="171" t="s">
        <v>85</v>
      </c>
      <c r="C57" s="151">
        <f t="shared" ref="C57" si="69">IF(J57="E",1,0)+IF(P57="E",1,0)+IF(V57="E",1,0)+IF(AB57="E",1,0)+IF(AH57="E",1,0)+IF(AN57="E",1,0)+IF(AT57="E",1,0)+IF(AZ57="E",1,0)</f>
        <v>0</v>
      </c>
      <c r="D57" s="152">
        <f>SUM(E57:H57)</f>
        <v>16</v>
      </c>
      <c r="E57" s="153">
        <f t="shared" ref="E57" si="70">SUM(K57,Q57,W57,AC57,AI57,AO57,AU57,BA57)</f>
        <v>12</v>
      </c>
      <c r="F57" s="153">
        <f t="shared" ref="F57" si="71">SUM(L57,R57,X57,AD57,AJ57,AP57,AV57,BB57)</f>
        <v>0</v>
      </c>
      <c r="G57" s="153">
        <f t="shared" ref="G57" si="72">SUM(M57,S57,Y57,AE57,AK57,AQ57,AW57,BC57)</f>
        <v>4</v>
      </c>
      <c r="H57" s="154">
        <f t="shared" ref="H57" si="73">SUM(N57,T57,Z57,AF57,AL57,AR57,AX57,BD57)</f>
        <v>0</v>
      </c>
      <c r="I57" s="155"/>
      <c r="J57" s="156"/>
      <c r="K57" s="157"/>
      <c r="L57" s="158"/>
      <c r="M57" s="158"/>
      <c r="N57" s="159"/>
      <c r="O57" s="155"/>
      <c r="P57" s="156"/>
      <c r="Q57" s="160"/>
      <c r="R57" s="161"/>
      <c r="S57" s="161"/>
      <c r="T57" s="162"/>
      <c r="U57" s="163"/>
      <c r="V57" s="156"/>
      <c r="W57" s="157"/>
      <c r="X57" s="158"/>
      <c r="Y57" s="158"/>
      <c r="Z57" s="159"/>
      <c r="AA57" s="155"/>
      <c r="AB57" s="156"/>
      <c r="AC57" s="161"/>
      <c r="AD57" s="161"/>
      <c r="AE57" s="161"/>
      <c r="AF57" s="162"/>
      <c r="AG57" s="163"/>
      <c r="AH57" s="156"/>
      <c r="AI57" s="157"/>
      <c r="AJ57" s="158"/>
      <c r="AK57" s="158"/>
      <c r="AL57" s="159"/>
      <c r="AM57" s="155">
        <v>2</v>
      </c>
      <c r="AN57" s="156"/>
      <c r="AO57" s="161">
        <v>12</v>
      </c>
      <c r="AP57" s="161"/>
      <c r="AQ57" s="161">
        <v>4</v>
      </c>
      <c r="AR57" s="162"/>
      <c r="AS57" s="163"/>
      <c r="AT57" s="164"/>
      <c r="AU57" s="158"/>
      <c r="AV57" s="158"/>
      <c r="AW57" s="158"/>
      <c r="AX57" s="165"/>
      <c r="AY57" s="166"/>
      <c r="AZ57" s="156"/>
      <c r="BA57" s="161"/>
      <c r="BB57" s="161"/>
      <c r="BC57" s="161"/>
      <c r="BD57" s="167"/>
    </row>
    <row r="58" spans="1:56" s="169" customFormat="1" ht="25.2" customHeight="1">
      <c r="A58" s="136"/>
      <c r="B58" s="172" t="s">
        <v>83</v>
      </c>
      <c r="C58" s="151"/>
      <c r="D58" s="152"/>
      <c r="E58" s="153"/>
      <c r="F58" s="153"/>
      <c r="G58" s="153"/>
      <c r="H58" s="154"/>
      <c r="I58" s="155"/>
      <c r="J58" s="156"/>
      <c r="K58" s="157"/>
      <c r="L58" s="158"/>
      <c r="M58" s="158"/>
      <c r="N58" s="159"/>
      <c r="O58" s="155"/>
      <c r="P58" s="156"/>
      <c r="Q58" s="160"/>
      <c r="R58" s="161"/>
      <c r="S58" s="161"/>
      <c r="T58" s="162"/>
      <c r="U58" s="163"/>
      <c r="V58" s="156"/>
      <c r="W58" s="157"/>
      <c r="X58" s="158"/>
      <c r="Y58" s="158"/>
      <c r="Z58" s="159"/>
      <c r="AA58" s="155"/>
      <c r="AB58" s="156"/>
      <c r="AC58" s="161"/>
      <c r="AD58" s="161"/>
      <c r="AE58" s="161"/>
      <c r="AF58" s="162"/>
      <c r="AG58" s="163"/>
      <c r="AH58" s="156"/>
      <c r="AI58" s="157"/>
      <c r="AJ58" s="158"/>
      <c r="AK58" s="158"/>
      <c r="AL58" s="159"/>
      <c r="AM58" s="155"/>
      <c r="AN58" s="156"/>
      <c r="AO58" s="161"/>
      <c r="AP58" s="161"/>
      <c r="AQ58" s="161"/>
      <c r="AR58" s="162"/>
      <c r="AS58" s="163"/>
      <c r="AT58" s="164"/>
      <c r="AU58" s="158"/>
      <c r="AV58" s="158"/>
      <c r="AW58" s="158"/>
      <c r="AX58" s="165"/>
      <c r="AY58" s="166"/>
      <c r="AZ58" s="156"/>
      <c r="BA58" s="161"/>
      <c r="BB58" s="161"/>
      <c r="BC58" s="161"/>
      <c r="BD58" s="167"/>
    </row>
    <row r="59" spans="1:56" s="169" customFormat="1" ht="25.2" customHeight="1">
      <c r="A59" s="136"/>
      <c r="B59" s="172" t="s">
        <v>84</v>
      </c>
      <c r="C59" s="151"/>
      <c r="D59" s="152"/>
      <c r="E59" s="153"/>
      <c r="F59" s="153"/>
      <c r="G59" s="153"/>
      <c r="H59" s="154"/>
      <c r="I59" s="155"/>
      <c r="J59" s="156"/>
      <c r="K59" s="157"/>
      <c r="L59" s="158"/>
      <c r="M59" s="158"/>
      <c r="N59" s="159"/>
      <c r="O59" s="155"/>
      <c r="P59" s="156"/>
      <c r="Q59" s="160"/>
      <c r="R59" s="161"/>
      <c r="S59" s="161"/>
      <c r="T59" s="162"/>
      <c r="U59" s="163"/>
      <c r="V59" s="156"/>
      <c r="W59" s="157"/>
      <c r="X59" s="158"/>
      <c r="Y59" s="158"/>
      <c r="Z59" s="159"/>
      <c r="AA59" s="155"/>
      <c r="AB59" s="156"/>
      <c r="AC59" s="161"/>
      <c r="AD59" s="161"/>
      <c r="AE59" s="161"/>
      <c r="AF59" s="162"/>
      <c r="AG59" s="163"/>
      <c r="AH59" s="156"/>
      <c r="AI59" s="157"/>
      <c r="AJ59" s="158"/>
      <c r="AK59" s="158"/>
      <c r="AL59" s="159"/>
      <c r="AM59" s="155"/>
      <c r="AN59" s="156"/>
      <c r="AO59" s="161"/>
      <c r="AP59" s="161"/>
      <c r="AQ59" s="161"/>
      <c r="AR59" s="162"/>
      <c r="AS59" s="163"/>
      <c r="AT59" s="164"/>
      <c r="AU59" s="158"/>
      <c r="AV59" s="158"/>
      <c r="AW59" s="158"/>
      <c r="AX59" s="165"/>
      <c r="AY59" s="166"/>
      <c r="AZ59" s="156"/>
      <c r="BA59" s="161"/>
      <c r="BB59" s="161"/>
      <c r="BC59" s="161"/>
      <c r="BD59" s="167"/>
    </row>
    <row r="60" spans="1:56" s="169" customFormat="1" ht="25.2" customHeight="1">
      <c r="A60" s="136">
        <v>38</v>
      </c>
      <c r="B60" s="135" t="s">
        <v>58</v>
      </c>
      <c r="C60" s="151">
        <f>IF(J60="E",1,0)+IF(P60="E",1,0)+IF(V60="E",1,0)+IF(AB60="E",1,0)+IF(AH60="E",1,0)+IF(AN60="E",1,0)+IF(AT60="E",1,0)+IF(AZ60="E",1,0)</f>
        <v>0</v>
      </c>
      <c r="D60" s="152">
        <f>SUM(E60:H60)</f>
        <v>20</v>
      </c>
      <c r="E60" s="153">
        <f>SUM(K60,Q60,W60,AC60,AI60,AO60,AU60,BA60)</f>
        <v>0</v>
      </c>
      <c r="F60" s="153">
        <f>SUM(L60,R60,X60,AD60,AJ60,AP60,AV60,BB60)</f>
        <v>0</v>
      </c>
      <c r="G60" s="153">
        <f>SUM(M60,S60,Y60,AE60,AK60,AQ60,AW60,BC60)</f>
        <v>0</v>
      </c>
      <c r="H60" s="154">
        <f>SUM(N60,T60,Z60,AF60,AL60,AR60,AX60,BD60)</f>
        <v>20</v>
      </c>
      <c r="I60" s="155"/>
      <c r="J60" s="156"/>
      <c r="K60" s="157"/>
      <c r="L60" s="158"/>
      <c r="M60" s="158"/>
      <c r="N60" s="159"/>
      <c r="O60" s="155"/>
      <c r="P60" s="156"/>
      <c r="Q60" s="160"/>
      <c r="R60" s="161"/>
      <c r="S60" s="161"/>
      <c r="T60" s="162"/>
      <c r="U60" s="163"/>
      <c r="V60" s="156"/>
      <c r="W60" s="157"/>
      <c r="X60" s="158"/>
      <c r="Y60" s="158"/>
      <c r="Z60" s="159"/>
      <c r="AA60" s="155"/>
      <c r="AB60" s="156"/>
      <c r="AC60" s="161"/>
      <c r="AD60" s="161"/>
      <c r="AE60" s="161"/>
      <c r="AF60" s="162"/>
      <c r="AG60" s="163"/>
      <c r="AH60" s="156"/>
      <c r="AI60" s="157"/>
      <c r="AJ60" s="158"/>
      <c r="AK60" s="158"/>
      <c r="AL60" s="159"/>
      <c r="AM60" s="155"/>
      <c r="AN60" s="156"/>
      <c r="AO60" s="161"/>
      <c r="AP60" s="161"/>
      <c r="AQ60" s="161"/>
      <c r="AR60" s="162"/>
      <c r="AS60" s="163">
        <v>5</v>
      </c>
      <c r="AT60" s="164"/>
      <c r="AU60" s="158"/>
      <c r="AV60" s="158"/>
      <c r="AW60" s="158"/>
      <c r="AX60" s="165">
        <v>20</v>
      </c>
      <c r="AY60" s="166"/>
      <c r="AZ60" s="156"/>
      <c r="BA60" s="161"/>
      <c r="BB60" s="161"/>
      <c r="BC60" s="161"/>
      <c r="BD60" s="167"/>
    </row>
    <row r="61" spans="1:56" s="169" customFormat="1" ht="25.2" customHeight="1">
      <c r="A61" s="136">
        <v>39</v>
      </c>
      <c r="B61" s="168" t="s">
        <v>27</v>
      </c>
      <c r="C61" s="151">
        <f>IF(J61="E",1,0)+IF(P61="E",1,0)+IF(V61="E",1,0)+IF(AB61="E",1,0)+IF(AH61="E",1,0)+IF(AN61="E",1,0)+IF(AT61="E",1,0)+IF(AZ61="E",1,0)</f>
        <v>1</v>
      </c>
      <c r="D61" s="152">
        <f>SUM(E61:H61)</f>
        <v>24</v>
      </c>
      <c r="E61" s="153">
        <f t="shared" si="68"/>
        <v>16</v>
      </c>
      <c r="F61" s="153">
        <f t="shared" si="68"/>
        <v>0</v>
      </c>
      <c r="G61" s="153">
        <f t="shared" si="68"/>
        <v>0</v>
      </c>
      <c r="H61" s="154">
        <f t="shared" si="68"/>
        <v>8</v>
      </c>
      <c r="I61" s="155"/>
      <c r="J61" s="156"/>
      <c r="K61" s="157"/>
      <c r="L61" s="158"/>
      <c r="M61" s="158"/>
      <c r="N61" s="159"/>
      <c r="O61" s="155"/>
      <c r="P61" s="156"/>
      <c r="Q61" s="160"/>
      <c r="R61" s="161"/>
      <c r="S61" s="161"/>
      <c r="T61" s="162"/>
      <c r="U61" s="163"/>
      <c r="V61" s="156"/>
      <c r="W61" s="157"/>
      <c r="X61" s="158"/>
      <c r="Y61" s="158"/>
      <c r="Z61" s="159"/>
      <c r="AA61" s="155"/>
      <c r="AB61" s="156"/>
      <c r="AC61" s="161"/>
      <c r="AD61" s="161"/>
      <c r="AE61" s="161"/>
      <c r="AF61" s="162"/>
      <c r="AG61" s="163"/>
      <c r="AH61" s="156"/>
      <c r="AI61" s="157"/>
      <c r="AJ61" s="158"/>
      <c r="AK61" s="158"/>
      <c r="AL61" s="159"/>
      <c r="AM61" s="155"/>
      <c r="AN61" s="156"/>
      <c r="AO61" s="161"/>
      <c r="AP61" s="161"/>
      <c r="AQ61" s="161"/>
      <c r="AR61" s="162"/>
      <c r="AS61" s="163">
        <v>3</v>
      </c>
      <c r="AT61" s="164" t="s">
        <v>3</v>
      </c>
      <c r="AU61" s="158">
        <v>16</v>
      </c>
      <c r="AV61" s="158"/>
      <c r="AW61" s="158"/>
      <c r="AX61" s="165">
        <v>8</v>
      </c>
      <c r="AY61" s="166"/>
      <c r="AZ61" s="156"/>
      <c r="BA61" s="161"/>
      <c r="BB61" s="161"/>
      <c r="BC61" s="161"/>
      <c r="BD61" s="167"/>
    </row>
    <row r="62" spans="1:56" s="169" customFormat="1" ht="25.2" customHeight="1">
      <c r="A62" s="136">
        <v>40</v>
      </c>
      <c r="B62" s="168" t="s">
        <v>56</v>
      </c>
      <c r="C62" s="151">
        <f>IF(J62="E",1,0)+IF(P62="E",1,0)+IF(V62="E",1,0)+IF(AB62="E",1,0)+IF(AH62="E",1,0)+IF(AN62="E",1,0)+IF(AT62="E",1,0)+IF(AZ62="E",1,0)</f>
        <v>0</v>
      </c>
      <c r="D62" s="152">
        <f>SUM(E62:H62)</f>
        <v>24</v>
      </c>
      <c r="E62" s="153">
        <f>SUM(K62,Q62,W62,AC62,AI62,AO62,AU62,BA62)</f>
        <v>12</v>
      </c>
      <c r="F62" s="153">
        <f>SUM(L62,R62,X62,AD62,AJ62,AP62,AV62,BB62)</f>
        <v>0</v>
      </c>
      <c r="G62" s="153">
        <f>SUM(M62,S62,Y62,AE62,AK62,AQ62,AW62,BC62)</f>
        <v>12</v>
      </c>
      <c r="H62" s="154">
        <f>SUM(N62,T62,Z62,AF62,AL62,AR62,AX62,BD62)</f>
        <v>0</v>
      </c>
      <c r="I62" s="155"/>
      <c r="J62" s="156"/>
      <c r="K62" s="157"/>
      <c r="L62" s="158"/>
      <c r="M62" s="158"/>
      <c r="N62" s="159"/>
      <c r="O62" s="155"/>
      <c r="P62" s="156"/>
      <c r="Q62" s="160"/>
      <c r="R62" s="161"/>
      <c r="S62" s="161"/>
      <c r="T62" s="162"/>
      <c r="U62" s="163"/>
      <c r="V62" s="156"/>
      <c r="W62" s="157"/>
      <c r="X62" s="158"/>
      <c r="Y62" s="158"/>
      <c r="Z62" s="159"/>
      <c r="AA62" s="155"/>
      <c r="AB62" s="156"/>
      <c r="AC62" s="161"/>
      <c r="AD62" s="161"/>
      <c r="AE62" s="161"/>
      <c r="AF62" s="162"/>
      <c r="AG62" s="163"/>
      <c r="AH62" s="156"/>
      <c r="AI62" s="157"/>
      <c r="AJ62" s="158"/>
      <c r="AK62" s="158"/>
      <c r="AL62" s="159"/>
      <c r="AM62" s="155"/>
      <c r="AN62" s="156"/>
      <c r="AO62" s="161"/>
      <c r="AP62" s="161"/>
      <c r="AQ62" s="161"/>
      <c r="AR62" s="162"/>
      <c r="AS62" s="163">
        <v>3</v>
      </c>
      <c r="AT62" s="164"/>
      <c r="AU62" s="158">
        <v>12</v>
      </c>
      <c r="AV62" s="158"/>
      <c r="AW62" s="158">
        <v>12</v>
      </c>
      <c r="AX62" s="165"/>
      <c r="AY62" s="166"/>
      <c r="AZ62" s="156"/>
      <c r="BA62" s="161"/>
      <c r="BB62" s="161"/>
      <c r="BC62" s="161"/>
      <c r="BD62" s="167"/>
    </row>
    <row r="63" spans="1:56" s="169" customFormat="1" ht="25.2" customHeight="1">
      <c r="A63" s="136">
        <v>41</v>
      </c>
      <c r="B63" s="168" t="s">
        <v>52</v>
      </c>
      <c r="C63" s="151">
        <f t="shared" ref="C63" si="74">IF(J63="E",1,0)+IF(P63="E",1,0)+IF(V63="E",1,0)+IF(AB63="E",1,0)+IF(AH63="E",1,0)+IF(AN63="E",1,0)+IF(AT63="E",1,0)+IF(AZ63="E",1,0)</f>
        <v>1</v>
      </c>
      <c r="D63" s="152">
        <f t="shared" ref="D63" si="75">SUM(E63:H63)</f>
        <v>20</v>
      </c>
      <c r="E63" s="153">
        <f t="shared" ref="E63:H63" si="76">SUM(K63,Q63,W63,AC63,AI63,AO63,AU63,BA63)</f>
        <v>12</v>
      </c>
      <c r="F63" s="153">
        <f t="shared" si="76"/>
        <v>0</v>
      </c>
      <c r="G63" s="153">
        <f t="shared" si="76"/>
        <v>8</v>
      </c>
      <c r="H63" s="154">
        <f t="shared" si="76"/>
        <v>0</v>
      </c>
      <c r="I63" s="155"/>
      <c r="J63" s="156"/>
      <c r="K63" s="157"/>
      <c r="L63" s="158"/>
      <c r="M63" s="158"/>
      <c r="N63" s="159"/>
      <c r="O63" s="155"/>
      <c r="P63" s="156"/>
      <c r="Q63" s="160"/>
      <c r="R63" s="161"/>
      <c r="S63" s="161"/>
      <c r="T63" s="162"/>
      <c r="U63" s="163"/>
      <c r="V63" s="156"/>
      <c r="W63" s="157"/>
      <c r="X63" s="158"/>
      <c r="Y63" s="158"/>
      <c r="Z63" s="159"/>
      <c r="AA63" s="155"/>
      <c r="AB63" s="156"/>
      <c r="AC63" s="161"/>
      <c r="AD63" s="161"/>
      <c r="AE63" s="161"/>
      <c r="AF63" s="162"/>
      <c r="AG63" s="163"/>
      <c r="AH63" s="156"/>
      <c r="AI63" s="157"/>
      <c r="AJ63" s="158"/>
      <c r="AK63" s="158"/>
      <c r="AL63" s="159"/>
      <c r="AM63" s="155"/>
      <c r="AN63" s="156"/>
      <c r="AO63" s="161"/>
      <c r="AP63" s="161"/>
      <c r="AQ63" s="161"/>
      <c r="AR63" s="162"/>
      <c r="AS63" s="163">
        <v>2</v>
      </c>
      <c r="AT63" s="164" t="s">
        <v>3</v>
      </c>
      <c r="AU63" s="158">
        <v>12</v>
      </c>
      <c r="AV63" s="158"/>
      <c r="AW63" s="158">
        <v>8</v>
      </c>
      <c r="AX63" s="165"/>
      <c r="AY63" s="166"/>
      <c r="AZ63" s="156"/>
      <c r="BA63" s="161"/>
      <c r="BB63" s="161"/>
      <c r="BC63" s="161"/>
      <c r="BD63" s="167"/>
    </row>
    <row r="64" spans="1:56" s="169" customFormat="1" ht="25.2" customHeight="1">
      <c r="A64" s="136">
        <v>42</v>
      </c>
      <c r="B64" s="171" t="s">
        <v>86</v>
      </c>
      <c r="C64" s="151">
        <f>IF(J64="E",1,0)+IF(P64="E",1,0)+IF(V64="E",1,0)+IF(AB64="E",1,0)+IF(AH64="E",1,0)+IF(AN64="E",1,0)+IF(AT64="E",1,0)+IF(AZ64="E",1,0)</f>
        <v>0</v>
      </c>
      <c r="D64" s="152">
        <f>SUM(E64:H64)</f>
        <v>20</v>
      </c>
      <c r="E64" s="153">
        <f t="shared" ref="E64:H64" si="77">SUM(K64,Q64,W64,AC64,AI64,AO64,AU64,BA64)</f>
        <v>12</v>
      </c>
      <c r="F64" s="153">
        <f t="shared" si="77"/>
        <v>0</v>
      </c>
      <c r="G64" s="153">
        <f t="shared" si="77"/>
        <v>8</v>
      </c>
      <c r="H64" s="154">
        <f t="shared" si="77"/>
        <v>0</v>
      </c>
      <c r="I64" s="155"/>
      <c r="J64" s="156"/>
      <c r="K64" s="157"/>
      <c r="L64" s="158"/>
      <c r="M64" s="158"/>
      <c r="N64" s="159"/>
      <c r="O64" s="155"/>
      <c r="P64" s="156"/>
      <c r="Q64" s="160"/>
      <c r="R64" s="161"/>
      <c r="S64" s="161"/>
      <c r="T64" s="162"/>
      <c r="U64" s="163"/>
      <c r="V64" s="156"/>
      <c r="W64" s="157"/>
      <c r="X64" s="158"/>
      <c r="Y64" s="158"/>
      <c r="Z64" s="159"/>
      <c r="AA64" s="155"/>
      <c r="AB64" s="156"/>
      <c r="AC64" s="161"/>
      <c r="AD64" s="161"/>
      <c r="AE64" s="161"/>
      <c r="AF64" s="162"/>
      <c r="AG64" s="163"/>
      <c r="AH64" s="156"/>
      <c r="AI64" s="157"/>
      <c r="AJ64" s="158"/>
      <c r="AK64" s="158"/>
      <c r="AL64" s="159"/>
      <c r="AM64" s="155"/>
      <c r="AN64" s="156"/>
      <c r="AO64" s="161"/>
      <c r="AP64" s="161"/>
      <c r="AQ64" s="161"/>
      <c r="AR64" s="162"/>
      <c r="AS64" s="163">
        <v>2</v>
      </c>
      <c r="AT64" s="164"/>
      <c r="AU64" s="158">
        <v>12</v>
      </c>
      <c r="AV64" s="158"/>
      <c r="AW64" s="158">
        <v>8</v>
      </c>
      <c r="AX64" s="165"/>
      <c r="AY64" s="166"/>
      <c r="AZ64" s="156"/>
      <c r="BA64" s="161"/>
      <c r="BB64" s="161"/>
      <c r="BC64" s="161"/>
      <c r="BD64" s="167"/>
    </row>
    <row r="65" spans="1:56" s="169" customFormat="1" ht="25.2" customHeight="1">
      <c r="A65" s="136"/>
      <c r="B65" s="172" t="s">
        <v>45</v>
      </c>
      <c r="C65" s="151"/>
      <c r="D65" s="152"/>
      <c r="E65" s="153"/>
      <c r="F65" s="153"/>
      <c r="G65" s="153"/>
      <c r="H65" s="154"/>
      <c r="I65" s="155"/>
      <c r="J65" s="156"/>
      <c r="K65" s="157"/>
      <c r="L65" s="158"/>
      <c r="M65" s="158"/>
      <c r="N65" s="159"/>
      <c r="O65" s="155"/>
      <c r="P65" s="156"/>
      <c r="Q65" s="160"/>
      <c r="R65" s="161"/>
      <c r="S65" s="161"/>
      <c r="T65" s="162"/>
      <c r="U65" s="163"/>
      <c r="V65" s="156"/>
      <c r="W65" s="157"/>
      <c r="X65" s="158"/>
      <c r="Y65" s="158"/>
      <c r="Z65" s="159"/>
      <c r="AA65" s="155"/>
      <c r="AB65" s="156"/>
      <c r="AC65" s="161"/>
      <c r="AD65" s="161"/>
      <c r="AE65" s="161"/>
      <c r="AF65" s="162"/>
      <c r="AG65" s="163"/>
      <c r="AH65" s="156"/>
      <c r="AI65" s="157"/>
      <c r="AJ65" s="158"/>
      <c r="AK65" s="158"/>
      <c r="AL65" s="159"/>
      <c r="AM65" s="155"/>
      <c r="AN65" s="156"/>
      <c r="AO65" s="161"/>
      <c r="AP65" s="161"/>
      <c r="AQ65" s="161"/>
      <c r="AR65" s="162"/>
      <c r="AS65" s="163"/>
      <c r="AT65" s="164"/>
      <c r="AU65" s="158"/>
      <c r="AV65" s="158"/>
      <c r="AW65" s="158"/>
      <c r="AX65" s="165"/>
      <c r="AY65" s="166"/>
      <c r="AZ65" s="156"/>
      <c r="BA65" s="161"/>
      <c r="BB65" s="161"/>
      <c r="BC65" s="161"/>
      <c r="BD65" s="167"/>
    </row>
    <row r="66" spans="1:56" s="169" customFormat="1" ht="25.2" customHeight="1">
      <c r="A66" s="136"/>
      <c r="B66" s="172" t="s">
        <v>82</v>
      </c>
      <c r="C66" s="151"/>
      <c r="D66" s="152"/>
      <c r="E66" s="153"/>
      <c r="F66" s="153"/>
      <c r="G66" s="153"/>
      <c r="H66" s="154"/>
      <c r="I66" s="155"/>
      <c r="J66" s="156"/>
      <c r="K66" s="157"/>
      <c r="L66" s="158"/>
      <c r="M66" s="158"/>
      <c r="N66" s="159"/>
      <c r="O66" s="155"/>
      <c r="P66" s="156"/>
      <c r="Q66" s="160"/>
      <c r="R66" s="161"/>
      <c r="S66" s="161"/>
      <c r="T66" s="162"/>
      <c r="U66" s="163"/>
      <c r="V66" s="156"/>
      <c r="W66" s="157"/>
      <c r="X66" s="158"/>
      <c r="Y66" s="158"/>
      <c r="Z66" s="159"/>
      <c r="AA66" s="155"/>
      <c r="AB66" s="156"/>
      <c r="AC66" s="161"/>
      <c r="AD66" s="161"/>
      <c r="AE66" s="161"/>
      <c r="AF66" s="162"/>
      <c r="AG66" s="163"/>
      <c r="AH66" s="156"/>
      <c r="AI66" s="157"/>
      <c r="AJ66" s="158"/>
      <c r="AK66" s="158"/>
      <c r="AL66" s="159"/>
      <c r="AM66" s="155"/>
      <c r="AN66" s="156"/>
      <c r="AO66" s="161"/>
      <c r="AP66" s="161"/>
      <c r="AQ66" s="161"/>
      <c r="AR66" s="162"/>
      <c r="AS66" s="163"/>
      <c r="AT66" s="164"/>
      <c r="AU66" s="158"/>
      <c r="AV66" s="158"/>
      <c r="AW66" s="158"/>
      <c r="AX66" s="165"/>
      <c r="AY66" s="166"/>
      <c r="AZ66" s="156"/>
      <c r="BA66" s="161"/>
      <c r="BB66" s="161"/>
      <c r="BC66" s="161"/>
      <c r="BD66" s="167"/>
    </row>
    <row r="67" spans="1:56" s="169" customFormat="1" ht="25.2" customHeight="1">
      <c r="A67" s="136">
        <v>43</v>
      </c>
      <c r="B67" s="168" t="s">
        <v>87</v>
      </c>
      <c r="C67" s="151">
        <f t="shared" ref="C67:C68" si="78">IF(J67="E",1,0)+IF(P67="E",1,0)+IF(V67="E",1,0)+IF(AB67="E",1,0)+IF(AH67="E",1,0)+IF(AN67="E",1,0)+IF(AT67="E",1,0)+IF(AZ67="E",1,0)</f>
        <v>0</v>
      </c>
      <c r="D67" s="152">
        <f t="shared" ref="D67:D68" si="79">SUM(E67:H67)</f>
        <v>16</v>
      </c>
      <c r="E67" s="153">
        <f t="shared" ref="E67:H68" si="80">SUM(K67,Q67,W67,AC67,AI67,AO67,AU67,BA67)</f>
        <v>12</v>
      </c>
      <c r="F67" s="153">
        <f t="shared" si="80"/>
        <v>4</v>
      </c>
      <c r="G67" s="153">
        <f t="shared" si="80"/>
        <v>0</v>
      </c>
      <c r="H67" s="154">
        <f t="shared" si="80"/>
        <v>0</v>
      </c>
      <c r="I67" s="155"/>
      <c r="J67" s="156"/>
      <c r="K67" s="157"/>
      <c r="L67" s="158"/>
      <c r="M67" s="158"/>
      <c r="N67" s="159"/>
      <c r="O67" s="155"/>
      <c r="P67" s="156"/>
      <c r="Q67" s="160"/>
      <c r="R67" s="161"/>
      <c r="S67" s="161"/>
      <c r="T67" s="162"/>
      <c r="U67" s="163"/>
      <c r="V67" s="156"/>
      <c r="W67" s="157"/>
      <c r="X67" s="158"/>
      <c r="Y67" s="158"/>
      <c r="Z67" s="159"/>
      <c r="AA67" s="155"/>
      <c r="AB67" s="156"/>
      <c r="AC67" s="161"/>
      <c r="AD67" s="161"/>
      <c r="AE67" s="161"/>
      <c r="AF67" s="162"/>
      <c r="AG67" s="163"/>
      <c r="AH67" s="156"/>
      <c r="AI67" s="157"/>
      <c r="AJ67" s="158"/>
      <c r="AK67" s="158"/>
      <c r="AL67" s="159"/>
      <c r="AM67" s="155"/>
      <c r="AN67" s="156"/>
      <c r="AO67" s="161"/>
      <c r="AP67" s="161"/>
      <c r="AQ67" s="161"/>
      <c r="AR67" s="162"/>
      <c r="AS67" s="163">
        <v>1</v>
      </c>
      <c r="AT67" s="164"/>
      <c r="AU67" s="158">
        <v>12</v>
      </c>
      <c r="AV67" s="158">
        <v>4</v>
      </c>
      <c r="AW67" s="158"/>
      <c r="AX67" s="165"/>
      <c r="AY67" s="166"/>
      <c r="AZ67" s="156"/>
      <c r="BA67" s="161"/>
      <c r="BB67" s="161"/>
      <c r="BC67" s="161"/>
      <c r="BD67" s="167"/>
    </row>
    <row r="68" spans="1:56" s="169" customFormat="1" ht="25.2" customHeight="1">
      <c r="A68" s="136">
        <v>44</v>
      </c>
      <c r="B68" s="168" t="s">
        <v>30</v>
      </c>
      <c r="C68" s="151">
        <f t="shared" si="78"/>
        <v>0</v>
      </c>
      <c r="D68" s="152">
        <f t="shared" si="79"/>
        <v>16</v>
      </c>
      <c r="E68" s="153">
        <f t="shared" si="80"/>
        <v>8</v>
      </c>
      <c r="F68" s="153">
        <f t="shared" si="80"/>
        <v>0</v>
      </c>
      <c r="G68" s="153">
        <f t="shared" si="80"/>
        <v>8</v>
      </c>
      <c r="H68" s="154">
        <f t="shared" si="80"/>
        <v>0</v>
      </c>
      <c r="I68" s="155"/>
      <c r="J68" s="156"/>
      <c r="K68" s="157"/>
      <c r="L68" s="158"/>
      <c r="M68" s="158"/>
      <c r="N68" s="159"/>
      <c r="O68" s="155"/>
      <c r="P68" s="156"/>
      <c r="Q68" s="160"/>
      <c r="R68" s="161"/>
      <c r="S68" s="161"/>
      <c r="T68" s="162"/>
      <c r="U68" s="163"/>
      <c r="V68" s="156"/>
      <c r="W68" s="157"/>
      <c r="X68" s="158"/>
      <c r="Y68" s="158"/>
      <c r="Z68" s="159"/>
      <c r="AA68" s="155"/>
      <c r="AB68" s="156"/>
      <c r="AC68" s="161"/>
      <c r="AD68" s="161"/>
      <c r="AE68" s="161"/>
      <c r="AF68" s="162"/>
      <c r="AG68" s="163"/>
      <c r="AH68" s="156"/>
      <c r="AI68" s="157"/>
      <c r="AJ68" s="158"/>
      <c r="AK68" s="158"/>
      <c r="AL68" s="159"/>
      <c r="AM68" s="155"/>
      <c r="AN68" s="156"/>
      <c r="AO68" s="161"/>
      <c r="AP68" s="161"/>
      <c r="AQ68" s="161"/>
      <c r="AR68" s="162"/>
      <c r="AS68" s="163">
        <v>1</v>
      </c>
      <c r="AT68" s="164"/>
      <c r="AU68" s="158">
        <v>8</v>
      </c>
      <c r="AV68" s="158"/>
      <c r="AW68" s="158">
        <v>8</v>
      </c>
      <c r="AX68" s="165"/>
      <c r="AY68" s="166"/>
      <c r="AZ68" s="156"/>
      <c r="BA68" s="161"/>
      <c r="BB68" s="161"/>
      <c r="BC68" s="161"/>
      <c r="BD68" s="167"/>
    </row>
    <row r="69" spans="1:56" s="169" customFormat="1" ht="25.2" customHeight="1">
      <c r="A69" s="136">
        <v>45</v>
      </c>
      <c r="B69" s="135" t="s">
        <v>80</v>
      </c>
      <c r="C69" s="151">
        <f>IF(J69="E",1,0)+IF(P69="E",1,0)+IF(V69="E",1,0)+IF(AB69="E",1,0)+IF(AH69="E",1,0)+IF(AN69="E",1,0)+IF(AT69="E",1,0)+IF(AZ69="E",1,0)</f>
        <v>0</v>
      </c>
      <c r="D69" s="152">
        <f>SUM(E69:H69)</f>
        <v>24</v>
      </c>
      <c r="E69" s="153">
        <f>SUM(K69,Q69,W69,AC69,AI69,AO69,AU69,BA69)</f>
        <v>0</v>
      </c>
      <c r="F69" s="153">
        <f>SUM(L69,R69,X69,AD69,AJ69,AP69,AV69,BB69)</f>
        <v>0</v>
      </c>
      <c r="G69" s="153">
        <f>SUM(M69,S69,Y69,AE69,AK69,AQ69,AW69,BC69)</f>
        <v>0</v>
      </c>
      <c r="H69" s="154">
        <f>SUM(N69,T69,Z69,AF69,AL69,AR69,AX69,BD69)</f>
        <v>24</v>
      </c>
      <c r="I69" s="155"/>
      <c r="J69" s="156"/>
      <c r="K69" s="157"/>
      <c r="L69" s="158"/>
      <c r="M69" s="158"/>
      <c r="N69" s="159"/>
      <c r="O69" s="155"/>
      <c r="P69" s="156"/>
      <c r="Q69" s="160"/>
      <c r="R69" s="161"/>
      <c r="S69" s="161"/>
      <c r="T69" s="162"/>
      <c r="U69" s="163"/>
      <c r="V69" s="156"/>
      <c r="W69" s="157"/>
      <c r="X69" s="158"/>
      <c r="Y69" s="158"/>
      <c r="Z69" s="159"/>
      <c r="AA69" s="155"/>
      <c r="AB69" s="156"/>
      <c r="AC69" s="161"/>
      <c r="AD69" s="161"/>
      <c r="AE69" s="161"/>
      <c r="AF69" s="162"/>
      <c r="AG69" s="163"/>
      <c r="AH69" s="156"/>
      <c r="AI69" s="157"/>
      <c r="AJ69" s="158"/>
      <c r="AK69" s="158"/>
      <c r="AL69" s="159"/>
      <c r="AM69" s="155"/>
      <c r="AN69" s="156"/>
      <c r="AO69" s="161"/>
      <c r="AP69" s="161"/>
      <c r="AQ69" s="161"/>
      <c r="AR69" s="162"/>
      <c r="AS69" s="163">
        <v>3</v>
      </c>
      <c r="AT69" s="164"/>
      <c r="AU69" s="158"/>
      <c r="AV69" s="158"/>
      <c r="AW69" s="158"/>
      <c r="AX69" s="165">
        <v>8</v>
      </c>
      <c r="AY69" s="166">
        <v>3</v>
      </c>
      <c r="AZ69" s="156"/>
      <c r="BA69" s="161"/>
      <c r="BB69" s="161"/>
      <c r="BC69" s="161"/>
      <c r="BD69" s="167">
        <v>16</v>
      </c>
    </row>
    <row r="70" spans="1:56" s="169" customFormat="1" ht="25.2" customHeight="1">
      <c r="A70" s="136">
        <v>46</v>
      </c>
      <c r="B70" s="135" t="s">
        <v>81</v>
      </c>
      <c r="C70" s="151">
        <f>IF(J70="E",1,0)+IF(P70="E",1,0)+IF(V70="E",1,0)+IF(AB70="E",1,0)+IF(AH70="E",1,0)+IF(AN70="E",1,0)+IF(AT70="E",1,0)+IF(AZ70="E",1,0)</f>
        <v>0</v>
      </c>
      <c r="D70" s="152">
        <f>SUM(E70:H70)</f>
        <v>0</v>
      </c>
      <c r="E70" s="153">
        <f t="shared" ref="E70" si="81">SUM(K70,Q70,W70,AC70,AI70,AO70,AU70,BA70)</f>
        <v>0</v>
      </c>
      <c r="F70" s="153">
        <f t="shared" ref="F70" si="82">SUM(L70,R70,X70,AD70,AJ70,AP70,AV70,BB70)</f>
        <v>0</v>
      </c>
      <c r="G70" s="153">
        <f t="shared" ref="G70" si="83">SUM(M70,S70,Y70,AE70,AK70,AQ70,AW70,BC70)</f>
        <v>0</v>
      </c>
      <c r="H70" s="154">
        <f t="shared" ref="H70" si="84">SUM(N70,T70,Z70,AF70,AL70,AR70,AX70,BD70)</f>
        <v>0</v>
      </c>
      <c r="I70" s="155"/>
      <c r="J70" s="156"/>
      <c r="K70" s="157"/>
      <c r="L70" s="158"/>
      <c r="M70" s="158"/>
      <c r="N70" s="159"/>
      <c r="O70" s="155"/>
      <c r="P70" s="156"/>
      <c r="Q70" s="160"/>
      <c r="R70" s="161"/>
      <c r="S70" s="161"/>
      <c r="T70" s="162"/>
      <c r="U70" s="163"/>
      <c r="V70" s="156"/>
      <c r="W70" s="157"/>
      <c r="X70" s="158"/>
      <c r="Y70" s="158"/>
      <c r="Z70" s="159"/>
      <c r="AA70" s="155"/>
      <c r="AB70" s="156"/>
      <c r="AC70" s="161"/>
      <c r="AD70" s="161"/>
      <c r="AE70" s="161"/>
      <c r="AF70" s="162"/>
      <c r="AG70" s="163"/>
      <c r="AH70" s="156"/>
      <c r="AI70" s="157"/>
      <c r="AJ70" s="158"/>
      <c r="AK70" s="158"/>
      <c r="AL70" s="159"/>
      <c r="AM70" s="155"/>
      <c r="AN70" s="156"/>
      <c r="AO70" s="161"/>
      <c r="AP70" s="161"/>
      <c r="AQ70" s="161"/>
      <c r="AR70" s="162"/>
      <c r="AS70" s="163"/>
      <c r="AT70" s="164"/>
      <c r="AU70" s="158"/>
      <c r="AV70" s="158"/>
      <c r="AW70" s="158"/>
      <c r="AX70" s="165"/>
      <c r="AY70" s="166">
        <v>9</v>
      </c>
      <c r="AZ70" s="156"/>
      <c r="BA70" s="161"/>
      <c r="BB70" s="161"/>
      <c r="BC70" s="161"/>
      <c r="BD70" s="167"/>
    </row>
    <row r="71" spans="1:56" s="169" customFormat="1" ht="25.2" customHeight="1">
      <c r="A71" s="136">
        <v>47</v>
      </c>
      <c r="B71" s="168" t="s">
        <v>29</v>
      </c>
      <c r="C71" s="151">
        <f t="shared" ref="C71:C73" si="85">IF(J71="E",1,0)+IF(P71="E",1,0)+IF(V71="E",1,0)+IF(AB71="E",1,0)+IF(AH71="E",1,0)+IF(AN71="E",1,0)+IF(AT71="E",1,0)+IF(AZ71="E",1,0)</f>
        <v>0</v>
      </c>
      <c r="D71" s="152">
        <f t="shared" ref="D71:D73" si="86">SUM(E71:H71)</f>
        <v>16</v>
      </c>
      <c r="E71" s="153">
        <f t="shared" ref="E71:H71" si="87">SUM(K71,Q71,W71,AC71,AI71,AO71,AU71,BA71)</f>
        <v>10</v>
      </c>
      <c r="F71" s="153">
        <f t="shared" si="87"/>
        <v>0</v>
      </c>
      <c r="G71" s="153">
        <f t="shared" si="87"/>
        <v>6</v>
      </c>
      <c r="H71" s="154">
        <f t="shared" si="87"/>
        <v>0</v>
      </c>
      <c r="I71" s="155"/>
      <c r="J71" s="156"/>
      <c r="K71" s="157"/>
      <c r="L71" s="158"/>
      <c r="M71" s="158"/>
      <c r="N71" s="159"/>
      <c r="O71" s="155"/>
      <c r="P71" s="156"/>
      <c r="Q71" s="160"/>
      <c r="R71" s="161"/>
      <c r="S71" s="161"/>
      <c r="T71" s="162"/>
      <c r="U71" s="163"/>
      <c r="V71" s="156"/>
      <c r="W71" s="157"/>
      <c r="X71" s="158"/>
      <c r="Y71" s="158"/>
      <c r="Z71" s="159"/>
      <c r="AA71" s="155"/>
      <c r="AB71" s="156"/>
      <c r="AC71" s="161"/>
      <c r="AD71" s="161"/>
      <c r="AE71" s="161"/>
      <c r="AF71" s="162"/>
      <c r="AG71" s="163"/>
      <c r="AH71" s="156"/>
      <c r="AI71" s="157"/>
      <c r="AJ71" s="158"/>
      <c r="AK71" s="158"/>
      <c r="AL71" s="159"/>
      <c r="AM71" s="155"/>
      <c r="AN71" s="156"/>
      <c r="AO71" s="161"/>
      <c r="AP71" s="161"/>
      <c r="AQ71" s="161"/>
      <c r="AR71" s="162"/>
      <c r="AS71" s="163"/>
      <c r="AT71" s="164"/>
      <c r="AU71" s="158"/>
      <c r="AV71" s="158"/>
      <c r="AW71" s="158"/>
      <c r="AX71" s="165"/>
      <c r="AY71" s="166">
        <v>2</v>
      </c>
      <c r="AZ71" s="156"/>
      <c r="BA71" s="161">
        <v>10</v>
      </c>
      <c r="BB71" s="161"/>
      <c r="BC71" s="161">
        <v>6</v>
      </c>
      <c r="BD71" s="167"/>
    </row>
    <row r="72" spans="1:56" s="169" customFormat="1" ht="25.2" customHeight="1">
      <c r="A72" s="136">
        <v>48</v>
      </c>
      <c r="B72" s="168" t="s">
        <v>54</v>
      </c>
      <c r="C72" s="151">
        <f t="shared" si="85"/>
        <v>0</v>
      </c>
      <c r="D72" s="152">
        <f t="shared" si="86"/>
        <v>16</v>
      </c>
      <c r="E72" s="153">
        <f t="shared" ref="E72:H72" si="88">SUM(K72,Q72,W72,AC72,AI72,AO72,AU72,BA72)</f>
        <v>8</v>
      </c>
      <c r="F72" s="153">
        <f t="shared" si="88"/>
        <v>0</v>
      </c>
      <c r="G72" s="153">
        <f t="shared" si="88"/>
        <v>8</v>
      </c>
      <c r="H72" s="154">
        <f t="shared" si="88"/>
        <v>0</v>
      </c>
      <c r="I72" s="155"/>
      <c r="J72" s="156"/>
      <c r="K72" s="157"/>
      <c r="L72" s="158"/>
      <c r="M72" s="158"/>
      <c r="N72" s="159"/>
      <c r="O72" s="155"/>
      <c r="P72" s="156"/>
      <c r="Q72" s="160"/>
      <c r="R72" s="161"/>
      <c r="S72" s="161"/>
      <c r="T72" s="162"/>
      <c r="U72" s="163"/>
      <c r="V72" s="156"/>
      <c r="W72" s="157"/>
      <c r="X72" s="158"/>
      <c r="Y72" s="158"/>
      <c r="Z72" s="159"/>
      <c r="AA72" s="155"/>
      <c r="AB72" s="156"/>
      <c r="AC72" s="161"/>
      <c r="AD72" s="161"/>
      <c r="AE72" s="161"/>
      <c r="AF72" s="162"/>
      <c r="AG72" s="163"/>
      <c r="AH72" s="156"/>
      <c r="AI72" s="157"/>
      <c r="AJ72" s="158"/>
      <c r="AK72" s="158"/>
      <c r="AL72" s="159"/>
      <c r="AM72" s="155"/>
      <c r="AN72" s="156"/>
      <c r="AO72" s="161"/>
      <c r="AP72" s="161"/>
      <c r="AQ72" s="161"/>
      <c r="AR72" s="162"/>
      <c r="AS72" s="163"/>
      <c r="AT72" s="164"/>
      <c r="AU72" s="158"/>
      <c r="AV72" s="158"/>
      <c r="AW72" s="158"/>
      <c r="AX72" s="165"/>
      <c r="AY72" s="166">
        <v>2</v>
      </c>
      <c r="AZ72" s="156"/>
      <c r="BA72" s="161">
        <v>8</v>
      </c>
      <c r="BB72" s="161"/>
      <c r="BC72" s="161">
        <v>8</v>
      </c>
      <c r="BD72" s="167"/>
    </row>
    <row r="73" spans="1:56" s="169" customFormat="1" ht="25.2" customHeight="1">
      <c r="A73" s="136">
        <v>49</v>
      </c>
      <c r="B73" s="135" t="s">
        <v>92</v>
      </c>
      <c r="C73" s="151">
        <f t="shared" si="85"/>
        <v>0</v>
      </c>
      <c r="D73" s="152">
        <f t="shared" si="86"/>
        <v>120</v>
      </c>
      <c r="E73" s="153">
        <f>SUM(K73,Q73,W73,AC73,AI73,AO73,AU73,BA73)</f>
        <v>64</v>
      </c>
      <c r="F73" s="153">
        <f>SUM(L73,R73,X73,AD73,AJ73,AP73,AV73,BB73)</f>
        <v>0</v>
      </c>
      <c r="G73" s="153">
        <f>SUM(M73,S73,Y73,AE73,AK73,AQ73,AW73,BC73)</f>
        <v>56</v>
      </c>
      <c r="H73" s="154">
        <f>SUM(N73,T73,Z73,AF73,AL73,AR73,AX73,BD73)</f>
        <v>0</v>
      </c>
      <c r="I73" s="155"/>
      <c r="J73" s="156"/>
      <c r="K73" s="157"/>
      <c r="L73" s="158"/>
      <c r="M73" s="158"/>
      <c r="N73" s="159"/>
      <c r="O73" s="155"/>
      <c r="P73" s="156"/>
      <c r="Q73" s="160"/>
      <c r="R73" s="161"/>
      <c r="S73" s="161"/>
      <c r="T73" s="162"/>
      <c r="U73" s="163"/>
      <c r="V73" s="156"/>
      <c r="W73" s="157"/>
      <c r="X73" s="158"/>
      <c r="Y73" s="158"/>
      <c r="Z73" s="159"/>
      <c r="AA73" s="155"/>
      <c r="AB73" s="156"/>
      <c r="AC73" s="161"/>
      <c r="AD73" s="161"/>
      <c r="AE73" s="161"/>
      <c r="AF73" s="162"/>
      <c r="AG73" s="163"/>
      <c r="AH73" s="156"/>
      <c r="AI73" s="157"/>
      <c r="AJ73" s="158"/>
      <c r="AK73" s="158"/>
      <c r="AL73" s="159"/>
      <c r="AM73" s="155"/>
      <c r="AN73" s="156"/>
      <c r="AO73" s="161"/>
      <c r="AP73" s="161"/>
      <c r="AQ73" s="161"/>
      <c r="AR73" s="162"/>
      <c r="AS73" s="163">
        <v>6</v>
      </c>
      <c r="AT73" s="164"/>
      <c r="AU73" s="158">
        <v>24</v>
      </c>
      <c r="AV73" s="158"/>
      <c r="AW73" s="158">
        <v>24</v>
      </c>
      <c r="AX73" s="165"/>
      <c r="AY73" s="166">
        <v>12</v>
      </c>
      <c r="AZ73" s="156"/>
      <c r="BA73" s="161">
        <v>40</v>
      </c>
      <c r="BB73" s="161"/>
      <c r="BC73" s="161">
        <v>32</v>
      </c>
      <c r="BD73" s="167"/>
    </row>
    <row r="74" spans="1:56" s="85" customFormat="1" ht="20.100000000000001" customHeight="1" thickBot="1">
      <c r="A74" s="65"/>
      <c r="B74" s="66" t="s">
        <v>63</v>
      </c>
      <c r="C74" s="67">
        <f t="shared" ref="C74:I74" si="89">SUM(C33:C73)</f>
        <v>15</v>
      </c>
      <c r="D74" s="120">
        <f t="shared" si="89"/>
        <v>918</v>
      </c>
      <c r="E74" s="68">
        <f t="shared" si="89"/>
        <v>480</v>
      </c>
      <c r="F74" s="68">
        <f t="shared" si="89"/>
        <v>80</v>
      </c>
      <c r="G74" s="68">
        <f t="shared" si="89"/>
        <v>282</v>
      </c>
      <c r="H74" s="69">
        <f t="shared" si="89"/>
        <v>76</v>
      </c>
      <c r="I74" s="70">
        <f t="shared" si="89"/>
        <v>14</v>
      </c>
      <c r="J74" s="71">
        <f>COUNTA(J33:J73)</f>
        <v>2</v>
      </c>
      <c r="K74" s="72" t="str">
        <f>TEXT(SUM(K33:K73),0)</f>
        <v>84</v>
      </c>
      <c r="L74" s="72" t="str">
        <f>TEXT(SUM(L33:L73),0)</f>
        <v>6</v>
      </c>
      <c r="M74" s="72" t="str">
        <f>TEXT(SUM(M33:M73),0)</f>
        <v>8</v>
      </c>
      <c r="N74" s="73" t="str">
        <f>TEXT(SUM(N33:N73),0)</f>
        <v>0</v>
      </c>
      <c r="O74" s="70">
        <f>SUM(O33:O73)</f>
        <v>11</v>
      </c>
      <c r="P74" s="71">
        <f>COUNTA(P33:P73)</f>
        <v>2</v>
      </c>
      <c r="Q74" s="74" t="str">
        <f>TEXT(SUM(Q33:Q73),0)</f>
        <v>22</v>
      </c>
      <c r="R74" s="75" t="str">
        <f>TEXT(SUM(R33:R73),0)</f>
        <v>20</v>
      </c>
      <c r="S74" s="75" t="str">
        <f>TEXT(SUM(S33:S73),0)</f>
        <v>34</v>
      </c>
      <c r="T74" s="76" t="str">
        <f>TEXT(SUM(T33:T73),0)</f>
        <v>0</v>
      </c>
      <c r="U74" s="77">
        <f>SUM(U33:U73)</f>
        <v>8</v>
      </c>
      <c r="V74" s="71">
        <f>COUNTA(V33:V73)</f>
        <v>1</v>
      </c>
      <c r="W74" s="78" t="str">
        <f>TEXT(SUM(W33:W73),0)</f>
        <v>12</v>
      </c>
      <c r="X74" s="72" t="str">
        <f>TEXT(SUM(X33:X73),0)</f>
        <v>0</v>
      </c>
      <c r="Y74" s="72" t="str">
        <f>TEXT(SUM(Y33:Y73),0)</f>
        <v>42</v>
      </c>
      <c r="Z74" s="73" t="str">
        <f>TEXT(SUM(Z33:Z73),0)</f>
        <v>0</v>
      </c>
      <c r="AA74" s="70">
        <f>SUM(AA33:AA73)</f>
        <v>11</v>
      </c>
      <c r="AB74" s="71">
        <f>COUNTA(AB33:AB73)</f>
        <v>2</v>
      </c>
      <c r="AC74" s="75" t="str">
        <f>TEXT(SUM(AC33:AC73),0)</f>
        <v>50</v>
      </c>
      <c r="AD74" s="75" t="str">
        <f>TEXT(SUM(AD33:AD73),0)</f>
        <v>0</v>
      </c>
      <c r="AE74" s="75" t="str">
        <f>TEXT(SUM(AE33:AE73),0)</f>
        <v>38</v>
      </c>
      <c r="AF74" s="76" t="str">
        <f>TEXT(SUM(AF33:AF73),0)</f>
        <v>0</v>
      </c>
      <c r="AG74" s="77">
        <f>SUM(AG33:AG73)</f>
        <v>18</v>
      </c>
      <c r="AH74" s="71">
        <f>COUNTA(AH33:AH73)</f>
        <v>3</v>
      </c>
      <c r="AI74" s="78" t="str">
        <f>TEXT(SUM(AI33:AI73),0)</f>
        <v>58</v>
      </c>
      <c r="AJ74" s="72" t="str">
        <f>TEXT(SUM(AJ33:AJ73),0)</f>
        <v>24</v>
      </c>
      <c r="AK74" s="72" t="str">
        <f>TEXT(SUM(AK33:AK73),0)</f>
        <v>34</v>
      </c>
      <c r="AL74" s="73" t="str">
        <f>TEXT(SUM(AL33:AL73),0)</f>
        <v>8</v>
      </c>
      <c r="AM74" s="70">
        <f>SUM(AM33:AM73)</f>
        <v>22</v>
      </c>
      <c r="AN74" s="71">
        <f>COUNTA(AN33:AN73)</f>
        <v>3</v>
      </c>
      <c r="AO74" s="75" t="str">
        <f>TEXT(SUM(AO33:AO73),0)</f>
        <v>100</v>
      </c>
      <c r="AP74" s="75" t="str">
        <f>TEXT(SUM(AP33:AP73),0)</f>
        <v>26</v>
      </c>
      <c r="AQ74" s="75" t="str">
        <f>TEXT(SUM(AQ33:AQ73),0)</f>
        <v>20</v>
      </c>
      <c r="AR74" s="76" t="str">
        <f>TEXT(SUM(AR33:AR73),0)</f>
        <v>16</v>
      </c>
      <c r="AS74" s="77">
        <f>SUM(AS33:AS73)</f>
        <v>26</v>
      </c>
      <c r="AT74" s="79">
        <f>COUNTA(AT33:AT73)</f>
        <v>2</v>
      </c>
      <c r="AU74" s="72" t="str">
        <f>TEXT(SUM(AU33:AU73),0)</f>
        <v>96</v>
      </c>
      <c r="AV74" s="72" t="str">
        <f>TEXT(SUM(AV33:AV73),0)</f>
        <v>4</v>
      </c>
      <c r="AW74" s="72" t="str">
        <f>TEXT(SUM(AW33:AW73),0)</f>
        <v>60</v>
      </c>
      <c r="AX74" s="80" t="str">
        <f>TEXT(SUM(AX33:AX73),0)</f>
        <v>36</v>
      </c>
      <c r="AY74" s="81">
        <f>SUM(AY33:AY73)</f>
        <v>28</v>
      </c>
      <c r="AZ74" s="82">
        <f>COUNTA(AZ33:AZ73)</f>
        <v>0</v>
      </c>
      <c r="BA74" s="83" t="str">
        <f>TEXT(SUM(BA33:BA73),0)</f>
        <v>58</v>
      </c>
      <c r="BB74" s="83" t="str">
        <f>TEXT(SUM(BB33:BB73),0)</f>
        <v>0</v>
      </c>
      <c r="BC74" s="83" t="str">
        <f>TEXT(SUM(BC33:BC73),0)</f>
        <v>46</v>
      </c>
      <c r="BD74" s="84" t="str">
        <f>TEXT(SUM(BD33:BD73),0)</f>
        <v>16</v>
      </c>
    </row>
    <row r="75" spans="1:56" s="3" customFormat="1" ht="10.199999999999999" customHeight="1">
      <c r="A75" s="86"/>
      <c r="B75" s="87"/>
      <c r="C75" s="88"/>
      <c r="D75" s="88"/>
      <c r="E75" s="88"/>
      <c r="F75" s="88"/>
      <c r="G75" s="88"/>
      <c r="H75" s="88"/>
      <c r="I75" s="89"/>
      <c r="J75" s="89"/>
      <c r="K75" s="89"/>
      <c r="L75" s="89"/>
      <c r="M75" s="89"/>
      <c r="N75" s="88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90"/>
    </row>
    <row r="76" spans="1:56" s="113" customFormat="1" ht="20.100000000000001" customHeight="1">
      <c r="A76" s="215" t="s">
        <v>64</v>
      </c>
      <c r="B76" s="216"/>
      <c r="C76" s="91"/>
      <c r="D76" s="4"/>
      <c r="E76" s="7" t="s">
        <v>12</v>
      </c>
      <c r="F76" s="7" t="s">
        <v>13</v>
      </c>
      <c r="G76" s="7" t="s">
        <v>14</v>
      </c>
      <c r="H76" s="92" t="s">
        <v>15</v>
      </c>
      <c r="I76" s="93"/>
      <c r="J76" s="94"/>
      <c r="K76" s="7" t="s">
        <v>12</v>
      </c>
      <c r="L76" s="7" t="s">
        <v>13</v>
      </c>
      <c r="M76" s="7" t="s">
        <v>14</v>
      </c>
      <c r="N76" s="92" t="s">
        <v>15</v>
      </c>
      <c r="O76" s="95"/>
      <c r="P76" s="94"/>
      <c r="Q76" s="7" t="s">
        <v>12</v>
      </c>
      <c r="R76" s="7" t="s">
        <v>13</v>
      </c>
      <c r="S76" s="7" t="s">
        <v>14</v>
      </c>
      <c r="T76" s="92" t="s">
        <v>15</v>
      </c>
      <c r="U76" s="93"/>
      <c r="V76" s="94"/>
      <c r="W76" s="7" t="s">
        <v>12</v>
      </c>
      <c r="X76" s="7" t="s">
        <v>13</v>
      </c>
      <c r="Y76" s="7" t="s">
        <v>14</v>
      </c>
      <c r="Z76" s="92" t="s">
        <v>15</v>
      </c>
      <c r="AA76" s="95"/>
      <c r="AB76" s="94"/>
      <c r="AC76" s="7" t="s">
        <v>12</v>
      </c>
      <c r="AD76" s="7" t="s">
        <v>13</v>
      </c>
      <c r="AE76" s="7" t="s">
        <v>14</v>
      </c>
      <c r="AF76" s="92" t="s">
        <v>15</v>
      </c>
      <c r="AG76" s="93"/>
      <c r="AH76" s="94"/>
      <c r="AI76" s="7" t="s">
        <v>12</v>
      </c>
      <c r="AJ76" s="7" t="s">
        <v>13</v>
      </c>
      <c r="AK76" s="7" t="s">
        <v>14</v>
      </c>
      <c r="AL76" s="92" t="s">
        <v>15</v>
      </c>
      <c r="AM76" s="95"/>
      <c r="AN76" s="94"/>
      <c r="AO76" s="7" t="s">
        <v>12</v>
      </c>
      <c r="AP76" s="7" t="s">
        <v>13</v>
      </c>
      <c r="AQ76" s="7" t="s">
        <v>14</v>
      </c>
      <c r="AR76" s="92" t="s">
        <v>15</v>
      </c>
      <c r="AS76" s="93"/>
      <c r="AT76" s="94"/>
      <c r="AU76" s="7" t="s">
        <v>12</v>
      </c>
      <c r="AV76" s="7" t="s">
        <v>13</v>
      </c>
      <c r="AW76" s="7" t="s">
        <v>14</v>
      </c>
      <c r="AX76" s="96" t="s">
        <v>15</v>
      </c>
      <c r="AY76" s="97"/>
      <c r="AZ76" s="94"/>
      <c r="BA76" s="7" t="s">
        <v>12</v>
      </c>
      <c r="BB76" s="7" t="s">
        <v>13</v>
      </c>
      <c r="BC76" s="7" t="s">
        <v>14</v>
      </c>
      <c r="BD76" s="98" t="s">
        <v>15</v>
      </c>
    </row>
    <row r="77" spans="1:56" s="113" customFormat="1" ht="50.1" customHeight="1" thickBot="1">
      <c r="A77" s="217"/>
      <c r="B77" s="218"/>
      <c r="C77" s="99">
        <f t="shared" ref="C77:H77" si="90">C23+C31+C74</f>
        <v>21</v>
      </c>
      <c r="D77" s="121">
        <f t="shared" si="90"/>
        <v>1458</v>
      </c>
      <c r="E77" s="122">
        <f t="shared" si="90"/>
        <v>738</v>
      </c>
      <c r="F77" s="122">
        <f t="shared" si="90"/>
        <v>322</v>
      </c>
      <c r="G77" s="122">
        <f t="shared" si="90"/>
        <v>322</v>
      </c>
      <c r="H77" s="123">
        <f t="shared" si="90"/>
        <v>76</v>
      </c>
      <c r="I77" s="100">
        <f t="shared" ref="I77:AS77" si="91">VALUE(I23)+VALUE(I31)+VALUE(I74)</f>
        <v>26</v>
      </c>
      <c r="J77" s="101">
        <f t="shared" si="91"/>
        <v>3</v>
      </c>
      <c r="K77" s="122">
        <f t="shared" si="91"/>
        <v>134</v>
      </c>
      <c r="L77" s="122">
        <f t="shared" si="91"/>
        <v>34</v>
      </c>
      <c r="M77" s="122">
        <f t="shared" si="91"/>
        <v>22</v>
      </c>
      <c r="N77" s="123">
        <f t="shared" si="91"/>
        <v>0</v>
      </c>
      <c r="O77" s="102">
        <f t="shared" si="91"/>
        <v>26</v>
      </c>
      <c r="P77" s="101">
        <f t="shared" si="91"/>
        <v>3</v>
      </c>
      <c r="Q77" s="122">
        <f t="shared" si="91"/>
        <v>88</v>
      </c>
      <c r="R77" s="122">
        <f t="shared" si="91"/>
        <v>68</v>
      </c>
      <c r="S77" s="122">
        <f t="shared" si="91"/>
        <v>34</v>
      </c>
      <c r="T77" s="123">
        <f t="shared" si="91"/>
        <v>0</v>
      </c>
      <c r="U77" s="103">
        <f t="shared" si="91"/>
        <v>26</v>
      </c>
      <c r="V77" s="101">
        <f t="shared" si="91"/>
        <v>2</v>
      </c>
      <c r="W77" s="122">
        <f t="shared" si="91"/>
        <v>76</v>
      </c>
      <c r="X77" s="122">
        <f t="shared" si="91"/>
        <v>62</v>
      </c>
      <c r="Y77" s="122">
        <f t="shared" si="91"/>
        <v>52</v>
      </c>
      <c r="Z77" s="123">
        <f t="shared" si="91"/>
        <v>0</v>
      </c>
      <c r="AA77" s="102">
        <f t="shared" si="91"/>
        <v>26</v>
      </c>
      <c r="AB77" s="101">
        <f t="shared" si="91"/>
        <v>4</v>
      </c>
      <c r="AC77" s="122">
        <f t="shared" si="91"/>
        <v>98</v>
      </c>
      <c r="AD77" s="122">
        <f t="shared" si="91"/>
        <v>54</v>
      </c>
      <c r="AE77" s="122">
        <f t="shared" si="91"/>
        <v>38</v>
      </c>
      <c r="AF77" s="123">
        <f t="shared" si="91"/>
        <v>0</v>
      </c>
      <c r="AG77" s="103">
        <f t="shared" si="91"/>
        <v>26</v>
      </c>
      <c r="AH77" s="101">
        <f t="shared" si="91"/>
        <v>4</v>
      </c>
      <c r="AI77" s="122">
        <f t="shared" si="91"/>
        <v>76</v>
      </c>
      <c r="AJ77" s="122">
        <f t="shared" si="91"/>
        <v>56</v>
      </c>
      <c r="AK77" s="122">
        <f t="shared" si="91"/>
        <v>50</v>
      </c>
      <c r="AL77" s="123">
        <f t="shared" si="91"/>
        <v>8</v>
      </c>
      <c r="AM77" s="102">
        <f t="shared" si="91"/>
        <v>26</v>
      </c>
      <c r="AN77" s="101">
        <f t="shared" si="91"/>
        <v>3</v>
      </c>
      <c r="AO77" s="122">
        <f t="shared" si="91"/>
        <v>112</v>
      </c>
      <c r="AP77" s="122">
        <f t="shared" si="91"/>
        <v>44</v>
      </c>
      <c r="AQ77" s="122">
        <f t="shared" si="91"/>
        <v>20</v>
      </c>
      <c r="AR77" s="123">
        <f t="shared" si="91"/>
        <v>16</v>
      </c>
      <c r="AS77" s="103">
        <f t="shared" si="91"/>
        <v>26</v>
      </c>
      <c r="AT77" s="101">
        <v>2</v>
      </c>
      <c r="AU77" s="122">
        <f t="shared" ref="AU77:BD77" si="92">VALUE(AU23)+VALUE(AU31)+VALUE(AU74)</f>
        <v>96</v>
      </c>
      <c r="AV77" s="122">
        <f t="shared" si="92"/>
        <v>4</v>
      </c>
      <c r="AW77" s="122">
        <f t="shared" si="92"/>
        <v>60</v>
      </c>
      <c r="AX77" s="123">
        <f t="shared" si="92"/>
        <v>36</v>
      </c>
      <c r="AY77" s="104">
        <f t="shared" si="92"/>
        <v>28</v>
      </c>
      <c r="AZ77" s="101">
        <f t="shared" si="92"/>
        <v>0</v>
      </c>
      <c r="BA77" s="122">
        <f t="shared" si="92"/>
        <v>58</v>
      </c>
      <c r="BB77" s="122">
        <f t="shared" si="92"/>
        <v>0</v>
      </c>
      <c r="BC77" s="122">
        <f t="shared" si="92"/>
        <v>46</v>
      </c>
      <c r="BD77" s="124">
        <f t="shared" si="92"/>
        <v>16</v>
      </c>
    </row>
    <row r="78" spans="1:56" s="113" customFormat="1" ht="20.100000000000001" customHeight="1" thickBot="1">
      <c r="A78" s="105"/>
      <c r="B78" s="106"/>
      <c r="C78" s="106"/>
      <c r="D78" s="106" t="s">
        <v>67</v>
      </c>
      <c r="E78" s="106"/>
      <c r="F78" s="106"/>
      <c r="G78" s="106"/>
      <c r="H78" s="106"/>
      <c r="I78" s="106"/>
      <c r="J78" s="106"/>
      <c r="K78" s="107"/>
      <c r="L78" s="108">
        <f>VALUE(K77)+VALUE(L77)+VALUE(M77)+VALUE(N77)</f>
        <v>190</v>
      </c>
      <c r="M78" s="108"/>
      <c r="N78" s="109"/>
      <c r="O78" s="110"/>
      <c r="P78" s="106"/>
      <c r="Q78" s="107"/>
      <c r="R78" s="108">
        <f>VALUE(Q77)+VALUE(R77)+VALUE(S77)+VALUE(T77)</f>
        <v>190</v>
      </c>
      <c r="S78" s="108"/>
      <c r="T78" s="109"/>
      <c r="U78" s="110"/>
      <c r="V78" s="106"/>
      <c r="W78" s="107"/>
      <c r="X78" s="108">
        <f>VALUE(W77)+VALUE(X77)+VALUE(Y77)+VALUE(Z77)</f>
        <v>190</v>
      </c>
      <c r="Y78" s="108"/>
      <c r="Z78" s="109"/>
      <c r="AA78" s="110"/>
      <c r="AB78" s="106"/>
      <c r="AC78" s="107"/>
      <c r="AD78" s="108">
        <f>VALUE(AC77)+VALUE(AD77)+VALUE(AE77)+VALUE(AF77)</f>
        <v>190</v>
      </c>
      <c r="AE78" s="108"/>
      <c r="AF78" s="109"/>
      <c r="AG78" s="110"/>
      <c r="AH78" s="106"/>
      <c r="AI78" s="107"/>
      <c r="AJ78" s="108">
        <f>VALUE(AI77)+VALUE(AJ77)+VALUE(AK77)+VALUE(AL77)</f>
        <v>190</v>
      </c>
      <c r="AK78" s="108"/>
      <c r="AL78" s="109"/>
      <c r="AM78" s="110"/>
      <c r="AN78" s="106"/>
      <c r="AO78" s="107"/>
      <c r="AP78" s="108">
        <f>VALUE(AO77)+VALUE(AP77)+VALUE(AQ77)+VALUE(AR77)</f>
        <v>192</v>
      </c>
      <c r="AQ78" s="108"/>
      <c r="AR78" s="109"/>
      <c r="AS78" s="110"/>
      <c r="AT78" s="106"/>
      <c r="AU78" s="107"/>
      <c r="AV78" s="108">
        <f>VALUE(AU77)+VALUE(AV77)+VALUE(AW77)+VALUE(AX77)</f>
        <v>196</v>
      </c>
      <c r="AW78" s="108"/>
      <c r="AX78" s="111"/>
      <c r="AY78" s="106"/>
      <c r="AZ78" s="106"/>
      <c r="BA78" s="107"/>
      <c r="BB78" s="108">
        <f>VALUE(BA77)+VALUE(BB77)+VALUE(BC77)+VALUE(BD77)</f>
        <v>120</v>
      </c>
      <c r="BC78" s="108"/>
      <c r="BD78" s="112"/>
    </row>
    <row r="79" spans="1:56" s="3" customFormat="1" ht="4.95" customHeight="1" thickBot="1">
      <c r="A79" s="127"/>
      <c r="B79" s="128"/>
      <c r="C79" s="129"/>
      <c r="D79" s="129"/>
      <c r="E79" s="129"/>
      <c r="F79" s="129"/>
      <c r="G79" s="129"/>
      <c r="H79" s="129"/>
      <c r="I79" s="129"/>
      <c r="J79" s="129"/>
      <c r="K79" s="129"/>
      <c r="L79" s="130"/>
      <c r="M79" s="130"/>
      <c r="N79" s="129"/>
      <c r="O79" s="129"/>
      <c r="P79" s="129"/>
      <c r="Q79" s="129"/>
      <c r="R79" s="130"/>
      <c r="S79" s="130"/>
      <c r="T79" s="129"/>
      <c r="U79" s="129"/>
      <c r="V79" s="129"/>
      <c r="W79" s="129"/>
      <c r="X79" s="130"/>
      <c r="Y79" s="130"/>
      <c r="Z79" s="129"/>
      <c r="AA79" s="129"/>
      <c r="AB79" s="129"/>
      <c r="AC79" s="129"/>
      <c r="AD79" s="130"/>
      <c r="AE79" s="130"/>
      <c r="AF79" s="129"/>
      <c r="AG79" s="129"/>
      <c r="AH79" s="129"/>
      <c r="AI79" s="129"/>
      <c r="AJ79" s="130"/>
      <c r="AK79" s="130"/>
      <c r="AL79" s="129"/>
      <c r="AM79" s="129"/>
      <c r="AN79" s="129"/>
      <c r="AO79" s="129"/>
      <c r="AP79" s="130"/>
      <c r="AQ79" s="130"/>
      <c r="AR79" s="129"/>
      <c r="AS79" s="129"/>
      <c r="AT79" s="129"/>
      <c r="AU79" s="129"/>
      <c r="AV79" s="130"/>
      <c r="AW79" s="130"/>
      <c r="AX79" s="129"/>
      <c r="AY79" s="129"/>
      <c r="AZ79" s="129"/>
      <c r="BA79" s="129"/>
      <c r="BB79" s="130"/>
      <c r="BC79" s="130"/>
      <c r="BD79" s="131"/>
    </row>
    <row r="80" spans="1:56" ht="13.8" thickTop="1"/>
  </sheetData>
  <mergeCells count="44">
    <mergeCell ref="A76:B77"/>
    <mergeCell ref="AO10:AR10"/>
    <mergeCell ref="AU10:AX10"/>
    <mergeCell ref="G9:G11"/>
    <mergeCell ref="H9:H11"/>
    <mergeCell ref="AY9:AY10"/>
    <mergeCell ref="AZ9:AZ10"/>
    <mergeCell ref="BA9:BD9"/>
    <mergeCell ref="BA10:BD10"/>
    <mergeCell ref="Q9:T9"/>
    <mergeCell ref="AN9:AN10"/>
    <mergeCell ref="K10:N10"/>
    <mergeCell ref="Q10:T10"/>
    <mergeCell ref="I9:I10"/>
    <mergeCell ref="J9:J10"/>
    <mergeCell ref="K9:N9"/>
    <mergeCell ref="O9:O10"/>
    <mergeCell ref="P9:P10"/>
    <mergeCell ref="A7:A11"/>
    <mergeCell ref="B7:B11"/>
    <mergeCell ref="C7:C11"/>
    <mergeCell ref="D7:H7"/>
    <mergeCell ref="D8:D11"/>
    <mergeCell ref="E8:H8"/>
    <mergeCell ref="E9:E11"/>
    <mergeCell ref="F9:F11"/>
    <mergeCell ref="U9:U10"/>
    <mergeCell ref="V9:V10"/>
    <mergeCell ref="W9:Z9"/>
    <mergeCell ref="AA9:AA10"/>
    <mergeCell ref="AO9:AR9"/>
    <mergeCell ref="AB9:AB10"/>
    <mergeCell ref="AC9:AF9"/>
    <mergeCell ref="AG9:AG10"/>
    <mergeCell ref="AH9:AH10"/>
    <mergeCell ref="AI9:AL9"/>
    <mergeCell ref="AM9:AM10"/>
    <mergeCell ref="W10:Z10"/>
    <mergeCell ref="AC10:AF10"/>
    <mergeCell ref="AI10:AL10"/>
    <mergeCell ref="V4:X4"/>
    <mergeCell ref="AS9:AS10"/>
    <mergeCell ref="AT9:AT10"/>
    <mergeCell ref="AU9:AX9"/>
  </mergeCells>
  <phoneticPr fontId="8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34" fitToHeight="0" orientation="landscape" r:id="rId1"/>
  <headerFooter scaleWithDoc="0">
    <oddFooter>&amp;L&amp;6plik: &amp;F,&amp;A; wydrukowano: &amp;D&amp;R&amp;6Strona: &amp;P/&amp;N</oddFooter>
  </headerFooter>
  <rowBreaks count="1" manualBreakCount="1">
    <brk id="63" max="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N1MiBM1</vt:lpstr>
      <vt:lpstr>N1MiBM1!Obszar_wydruku</vt:lpstr>
      <vt:lpstr>N1MiBM1!Tytuły_wydruku</vt:lpstr>
    </vt:vector>
  </TitlesOfParts>
  <Company>Politechnika Poznańska - WBMiZ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 Dyrka</cp:lastModifiedBy>
  <cp:lastPrinted>2019-05-20T06:13:45Z</cp:lastPrinted>
  <dcterms:created xsi:type="dcterms:W3CDTF">2008-06-23T10:23:42Z</dcterms:created>
  <dcterms:modified xsi:type="dcterms:W3CDTF">2022-03-03T19:30:57Z</dcterms:modified>
</cp:coreProperties>
</file>