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3688A92C-4100-4ACF-A2CA-388D3D4D5DBA}" xr6:coauthVersionLast="47" xr6:coauthVersionMax="47" xr10:uidLastSave="{00000000-0000-0000-0000-000000000000}"/>
  <bookViews>
    <workbookView xWindow="-120" yWindow="-120" windowWidth="38640" windowHeight="21120" xr2:uid="{30784A00-C1E9-405C-8F05-7C4BDEB09C23}"/>
  </bookViews>
  <sheets>
    <sheet name="N2ZiIP2" sheetId="4" r:id="rId1"/>
  </sheets>
  <definedNames>
    <definedName name="_xlnm.Print_Area" localSheetId="0">N2ZiIP2!$A$1:$AE$91</definedName>
    <definedName name="_xlnm.Print_Titles" localSheetId="0">N2ZiIP2!$1:$11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4" l="1"/>
  <c r="V10" i="4"/>
  <c r="P10" i="4"/>
  <c r="J10" i="4"/>
  <c r="E74" i="4"/>
  <c r="F74" i="4"/>
  <c r="G74" i="4"/>
  <c r="D74" i="4"/>
  <c r="C74" i="4"/>
  <c r="C62" i="4"/>
  <c r="E62" i="4"/>
  <c r="F62" i="4"/>
  <c r="G62" i="4"/>
  <c r="D62" i="4"/>
  <c r="B74" i="4"/>
  <c r="B62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M74" i="4"/>
  <c r="L74" i="4"/>
  <c r="K74" i="4"/>
  <c r="J74" i="4"/>
  <c r="I74" i="4"/>
  <c r="H74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M62" i="4"/>
  <c r="L62" i="4"/>
  <c r="K62" i="4"/>
  <c r="J62" i="4"/>
  <c r="I62" i="4"/>
  <c r="H62" i="4"/>
  <c r="Z86" i="4"/>
  <c r="AA86" i="4"/>
  <c r="AB86" i="4"/>
  <c r="AC86" i="4"/>
  <c r="AD86" i="4"/>
  <c r="AE86" i="4"/>
  <c r="T86" i="4"/>
  <c r="U86" i="4"/>
  <c r="V86" i="4"/>
  <c r="W86" i="4"/>
  <c r="X86" i="4"/>
  <c r="Y86" i="4"/>
  <c r="N86" i="4"/>
  <c r="O86" i="4"/>
  <c r="P86" i="4"/>
  <c r="Q86" i="4"/>
  <c r="R86" i="4"/>
  <c r="S86" i="4"/>
  <c r="L86" i="4"/>
  <c r="M86" i="4"/>
  <c r="K86" i="4"/>
  <c r="J86" i="4"/>
  <c r="I86" i="4"/>
  <c r="H86" i="4"/>
  <c r="G86" i="4"/>
  <c r="F86" i="4"/>
  <c r="E86" i="4"/>
  <c r="D86" i="4"/>
  <c r="C86" i="4"/>
  <c r="B86" i="4"/>
  <c r="D35" i="4"/>
  <c r="E14" i="4"/>
  <c r="AC87" i="4"/>
  <c r="W87" i="4"/>
  <c r="Q87" i="4"/>
  <c r="K87" i="4"/>
  <c r="G84" i="4"/>
  <c r="F84" i="4"/>
  <c r="E84" i="4"/>
  <c r="D84" i="4"/>
  <c r="C84" i="4"/>
  <c r="B84" i="4"/>
  <c r="G83" i="4"/>
  <c r="F83" i="4"/>
  <c r="E83" i="4"/>
  <c r="D83" i="4"/>
  <c r="C83" i="4"/>
  <c r="B83" i="4"/>
  <c r="G82" i="4"/>
  <c r="F82" i="4"/>
  <c r="E82" i="4"/>
  <c r="D82" i="4"/>
  <c r="C82" i="4"/>
  <c r="B82" i="4"/>
  <c r="G81" i="4"/>
  <c r="F81" i="4"/>
  <c r="E81" i="4"/>
  <c r="D81" i="4"/>
  <c r="C81" i="4"/>
  <c r="B81" i="4"/>
  <c r="G80" i="4"/>
  <c r="F80" i="4"/>
  <c r="E80" i="4"/>
  <c r="D80" i="4"/>
  <c r="C80" i="4"/>
  <c r="B80" i="4"/>
  <c r="G79" i="4"/>
  <c r="F79" i="4"/>
  <c r="E79" i="4"/>
  <c r="D79" i="4"/>
  <c r="C79" i="4"/>
  <c r="B79" i="4"/>
  <c r="G78" i="4"/>
  <c r="F78" i="4"/>
  <c r="E78" i="4"/>
  <c r="D78" i="4"/>
  <c r="C78" i="4"/>
  <c r="B78" i="4"/>
  <c r="W75" i="4"/>
  <c r="G72" i="4"/>
  <c r="F72" i="4"/>
  <c r="E72" i="4"/>
  <c r="D72" i="4"/>
  <c r="C72" i="4"/>
  <c r="B72" i="4"/>
  <c r="G71" i="4"/>
  <c r="F71" i="4"/>
  <c r="E71" i="4"/>
  <c r="D71" i="4"/>
  <c r="G70" i="4"/>
  <c r="F70" i="4"/>
  <c r="E70" i="4"/>
  <c r="D70" i="4"/>
  <c r="B70" i="4"/>
  <c r="G69" i="4"/>
  <c r="F69" i="4"/>
  <c r="E69" i="4"/>
  <c r="D69" i="4"/>
  <c r="B69" i="4"/>
  <c r="G68" i="4"/>
  <c r="F68" i="4"/>
  <c r="E68" i="4"/>
  <c r="D68" i="4"/>
  <c r="B68" i="4"/>
  <c r="G67" i="4"/>
  <c r="F67" i="4"/>
  <c r="E67" i="4"/>
  <c r="D67" i="4"/>
  <c r="C67" i="4" s="1"/>
  <c r="B67" i="4"/>
  <c r="G66" i="4"/>
  <c r="F66" i="4"/>
  <c r="E66" i="4"/>
  <c r="D66" i="4"/>
  <c r="C66" i="4" s="1"/>
  <c r="B66" i="4"/>
  <c r="AC63" i="4"/>
  <c r="W63" i="4"/>
  <c r="K63" i="4"/>
  <c r="G60" i="4"/>
  <c r="F60" i="4"/>
  <c r="E60" i="4"/>
  <c r="D60" i="4"/>
  <c r="C60" i="4" s="1"/>
  <c r="B60" i="4"/>
  <c r="G59" i="4"/>
  <c r="F59" i="4"/>
  <c r="E59" i="4"/>
  <c r="D59" i="4"/>
  <c r="C59" i="4"/>
  <c r="B59" i="4"/>
  <c r="G58" i="4"/>
  <c r="F58" i="4"/>
  <c r="E58" i="4"/>
  <c r="D58" i="4"/>
  <c r="C58" i="4" s="1"/>
  <c r="B58" i="4"/>
  <c r="G57" i="4"/>
  <c r="F57" i="4"/>
  <c r="E57" i="4"/>
  <c r="D57" i="4"/>
  <c r="C57" i="4"/>
  <c r="B57" i="4"/>
  <c r="G56" i="4"/>
  <c r="F56" i="4"/>
  <c r="E56" i="4"/>
  <c r="D56" i="4"/>
  <c r="C56" i="4" s="1"/>
  <c r="B56" i="4"/>
  <c r="G55" i="4"/>
  <c r="F55" i="4"/>
  <c r="E55" i="4"/>
  <c r="D55" i="4"/>
  <c r="C55" i="4"/>
  <c r="B55" i="4"/>
  <c r="G54" i="4"/>
  <c r="F54" i="4"/>
  <c r="E54" i="4"/>
  <c r="D54" i="4"/>
  <c r="C54" i="4" s="1"/>
  <c r="B54" i="4"/>
  <c r="G40" i="4"/>
  <c r="F40" i="4"/>
  <c r="E40" i="4"/>
  <c r="D40" i="4"/>
  <c r="C40" i="4"/>
  <c r="B40" i="4"/>
  <c r="G39" i="4"/>
  <c r="F39" i="4"/>
  <c r="E39" i="4"/>
  <c r="D39" i="4"/>
  <c r="C39" i="4" s="1"/>
  <c r="B39" i="4"/>
  <c r="G38" i="4"/>
  <c r="F38" i="4"/>
  <c r="E38" i="4"/>
  <c r="D38" i="4"/>
  <c r="C38" i="4"/>
  <c r="B38" i="4"/>
  <c r="G52" i="4"/>
  <c r="F52" i="4"/>
  <c r="E52" i="4"/>
  <c r="D52" i="4"/>
  <c r="C52" i="4" s="1"/>
  <c r="B52" i="4"/>
  <c r="G51" i="4"/>
  <c r="F51" i="4"/>
  <c r="E51" i="4"/>
  <c r="D51" i="4"/>
  <c r="C51" i="4"/>
  <c r="B51" i="4"/>
  <c r="G50" i="4"/>
  <c r="F50" i="4"/>
  <c r="E50" i="4"/>
  <c r="D50" i="4"/>
  <c r="C50" i="4" s="1"/>
  <c r="B50" i="4"/>
  <c r="G49" i="4"/>
  <c r="F49" i="4"/>
  <c r="E49" i="4"/>
  <c r="D49" i="4"/>
  <c r="C49" i="4"/>
  <c r="B49" i="4"/>
  <c r="G48" i="4"/>
  <c r="F48" i="4"/>
  <c r="E48" i="4"/>
  <c r="D48" i="4"/>
  <c r="C48" i="4" s="1"/>
  <c r="B48" i="4"/>
  <c r="G47" i="4"/>
  <c r="F47" i="4"/>
  <c r="E47" i="4"/>
  <c r="D47" i="4"/>
  <c r="C47" i="4"/>
  <c r="B47" i="4"/>
  <c r="G32" i="4"/>
  <c r="F32" i="4"/>
  <c r="E32" i="4"/>
  <c r="D32" i="4"/>
  <c r="C32" i="4" s="1"/>
  <c r="B32" i="4"/>
  <c r="G43" i="4"/>
  <c r="F43" i="4"/>
  <c r="E43" i="4"/>
  <c r="D43" i="4"/>
  <c r="C43" i="4"/>
  <c r="B43" i="4"/>
  <c r="G42" i="4"/>
  <c r="F42" i="4"/>
  <c r="E42" i="4"/>
  <c r="D42" i="4"/>
  <c r="C42" i="4" s="1"/>
  <c r="B42" i="4"/>
  <c r="G41" i="4"/>
  <c r="F41" i="4"/>
  <c r="E41" i="4"/>
  <c r="D41" i="4"/>
  <c r="C41" i="4"/>
  <c r="B41" i="4"/>
  <c r="G46" i="4"/>
  <c r="F46" i="4"/>
  <c r="E46" i="4"/>
  <c r="D46" i="4"/>
  <c r="C46" i="4" s="1"/>
  <c r="B46" i="4"/>
  <c r="G45" i="4"/>
  <c r="F45" i="4"/>
  <c r="E45" i="4"/>
  <c r="D45" i="4"/>
  <c r="C45" i="4"/>
  <c r="B45" i="4"/>
  <c r="G44" i="4"/>
  <c r="F44" i="4"/>
  <c r="E44" i="4"/>
  <c r="D44" i="4"/>
  <c r="C44" i="4" s="1"/>
  <c r="B44" i="4"/>
  <c r="G37" i="4"/>
  <c r="F37" i="4"/>
  <c r="E37" i="4"/>
  <c r="D37" i="4"/>
  <c r="C37" i="4"/>
  <c r="B37" i="4"/>
  <c r="G36" i="4"/>
  <c r="F36" i="4"/>
  <c r="E36" i="4"/>
  <c r="D36" i="4"/>
  <c r="C36" i="4" s="1"/>
  <c r="B36" i="4"/>
  <c r="G35" i="4"/>
  <c r="F35" i="4"/>
  <c r="C35" i="4" s="1"/>
  <c r="B35" i="4"/>
  <c r="G34" i="4"/>
  <c r="F34" i="4"/>
  <c r="E34" i="4"/>
  <c r="D34" i="4"/>
  <c r="B34" i="4"/>
  <c r="G31" i="4"/>
  <c r="F31" i="4"/>
  <c r="E31" i="4"/>
  <c r="D31" i="4"/>
  <c r="C31" i="4" s="1"/>
  <c r="B31" i="4"/>
  <c r="G28" i="4"/>
  <c r="F28" i="4"/>
  <c r="E28" i="4"/>
  <c r="D28" i="4"/>
  <c r="C28" i="4" s="1"/>
  <c r="B28" i="4"/>
  <c r="G33" i="4"/>
  <c r="F33" i="4"/>
  <c r="E33" i="4"/>
  <c r="D33" i="4"/>
  <c r="C33" i="4" s="1"/>
  <c r="B33" i="4"/>
  <c r="G27" i="4"/>
  <c r="F27" i="4"/>
  <c r="E27" i="4"/>
  <c r="D27" i="4"/>
  <c r="C27" i="4" s="1"/>
  <c r="B27" i="4"/>
  <c r="G26" i="4"/>
  <c r="F26" i="4"/>
  <c r="E26" i="4"/>
  <c r="D26" i="4"/>
  <c r="B26" i="4"/>
  <c r="G25" i="4"/>
  <c r="F25" i="4"/>
  <c r="E25" i="4"/>
  <c r="D25" i="4"/>
  <c r="C25" i="4" s="1"/>
  <c r="B25" i="4"/>
  <c r="G29" i="4"/>
  <c r="F29" i="4"/>
  <c r="E29" i="4"/>
  <c r="D29" i="4"/>
  <c r="C29" i="4" s="1"/>
  <c r="B29" i="4"/>
  <c r="G30" i="4"/>
  <c r="F30" i="4"/>
  <c r="E30" i="4"/>
  <c r="D30" i="4"/>
  <c r="C30" i="4" s="1"/>
  <c r="B30" i="4"/>
  <c r="G24" i="4"/>
  <c r="F24" i="4"/>
  <c r="E24" i="4"/>
  <c r="D24" i="4"/>
  <c r="C24" i="4" s="1"/>
  <c r="B24" i="4"/>
  <c r="G23" i="4"/>
  <c r="F23" i="4"/>
  <c r="E23" i="4"/>
  <c r="D23" i="4"/>
  <c r="C23" i="4" s="1"/>
  <c r="B23" i="4"/>
  <c r="G22" i="4"/>
  <c r="F22" i="4"/>
  <c r="E22" i="4"/>
  <c r="D22" i="4"/>
  <c r="C22" i="4" s="1"/>
  <c r="B22" i="4"/>
  <c r="G13" i="4"/>
  <c r="F13" i="4"/>
  <c r="E13" i="4"/>
  <c r="D13" i="4"/>
  <c r="C13" i="4" s="1"/>
  <c r="B13" i="4"/>
  <c r="G20" i="4"/>
  <c r="F20" i="4"/>
  <c r="E20" i="4"/>
  <c r="D20" i="4"/>
  <c r="C20" i="4" s="1"/>
  <c r="B20" i="4"/>
  <c r="G15" i="4"/>
  <c r="F15" i="4"/>
  <c r="E15" i="4"/>
  <c r="D15" i="4"/>
  <c r="C15" i="4" s="1"/>
  <c r="B15" i="4"/>
  <c r="G19" i="4"/>
  <c r="F19" i="4"/>
  <c r="E19" i="4"/>
  <c r="D19" i="4"/>
  <c r="C19" i="4" s="1"/>
  <c r="B19" i="4"/>
  <c r="G18" i="4"/>
  <c r="F18" i="4"/>
  <c r="E18" i="4"/>
  <c r="D18" i="4"/>
  <c r="C18" i="4" s="1"/>
  <c r="B18" i="4"/>
  <c r="G17" i="4"/>
  <c r="F17" i="4"/>
  <c r="E17" i="4"/>
  <c r="D17" i="4"/>
  <c r="C17" i="4" s="1"/>
  <c r="B17" i="4"/>
  <c r="G16" i="4"/>
  <c r="F16" i="4"/>
  <c r="E16" i="4"/>
  <c r="D16" i="4"/>
  <c r="C16" i="4" s="1"/>
  <c r="B16" i="4"/>
  <c r="G14" i="4"/>
  <c r="F14" i="4"/>
  <c r="D14" i="4"/>
  <c r="B14" i="4"/>
  <c r="C68" i="4" l="1"/>
  <c r="C69" i="4"/>
  <c r="C70" i="4"/>
  <c r="C71" i="4"/>
  <c r="AC75" i="4"/>
  <c r="Q75" i="4"/>
  <c r="K75" i="4"/>
  <c r="C34" i="4"/>
  <c r="Q63" i="4"/>
  <c r="C26" i="4"/>
</calcChain>
</file>

<file path=xl/sharedStrings.xml><?xml version="1.0" encoding="utf-8"?>
<sst xmlns="http://schemas.openxmlformats.org/spreadsheetml/2006/main" count="199" uniqueCount="92">
  <si>
    <t>WYDZIAŁ INŻYNIERII MECHANICZNEJ</t>
  </si>
  <si>
    <t>PLAN  STUDIÓW</t>
  </si>
  <si>
    <r>
      <t>Kierunek:</t>
    </r>
    <r>
      <rPr>
        <b/>
        <sz val="20"/>
        <color rgb="FF0070C0"/>
        <rFont val="Arial"/>
        <family val="2"/>
        <charset val="238"/>
      </rPr>
      <t xml:space="preserve"> ZARZĄDZANIE I INŻYNIERIA PRODUKCJI</t>
    </r>
  </si>
  <si>
    <r>
      <rPr>
        <sz val="18"/>
        <color rgb="FF000000"/>
        <rFont val="Arial"/>
        <family val="2"/>
        <charset val="238"/>
      </rPr>
      <t xml:space="preserve">Studia  </t>
    </r>
    <r>
      <rPr>
        <b/>
        <sz val="18"/>
        <color rgb="FF000000"/>
        <rFont val="Arial"/>
        <family val="2"/>
        <charset val="238"/>
      </rPr>
      <t>NIESTACJONARNE,</t>
    </r>
    <r>
      <rPr>
        <sz val="18"/>
        <color rgb="FF000000"/>
        <rFont val="Arial"/>
        <family val="2"/>
        <charset val="238"/>
      </rPr>
      <t xml:space="preserve"> II stopnia - 4 semestralne</t>
    </r>
  </si>
  <si>
    <t>Dla naboru:</t>
  </si>
  <si>
    <t>Zatwierdzony przez Sentat Akademicki PP uchwałą Nr 171/2020-2024 z dnia 20 grudnia 2023 r.</t>
  </si>
  <si>
    <r>
      <t xml:space="preserve">Obowiązuje od roku akademickiego: </t>
    </r>
    <r>
      <rPr>
        <b/>
        <sz val="12"/>
        <rFont val="Arial"/>
        <family val="2"/>
        <charset val="238"/>
      </rPr>
      <t>2024/2025</t>
    </r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</si>
  <si>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</si>
  <si>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</si>
  <si>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</si>
  <si>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</si>
  <si>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</si>
  <si>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</si>
  <si>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</si>
  <si>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</si>
  <si>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</si>
  <si>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</si>
  <si>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</si>
  <si>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</si>
  <si>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</si>
  <si>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</si>
  <si>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</si>
  <si>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</si>
  <si>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</si>
  <si>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W</t>
  </si>
  <si>
    <t>C</t>
  </si>
  <si>
    <t>L</t>
  </si>
  <si>
    <t>P</t>
  </si>
  <si>
    <r>
      <rPr>
        <sz val="16"/>
        <rFont val="Arial CE"/>
        <charset val="238"/>
      </rPr>
      <t>Blok A</t>
    </r>
    <r>
      <rPr>
        <b/>
        <sz val="16"/>
        <rFont val="Arial CE"/>
        <charset val="238"/>
      </rPr>
      <t xml:space="preserve">  - Przedmioty ogólne</t>
    </r>
  </si>
  <si>
    <t>Zrównoważony rozwój</t>
  </si>
  <si>
    <t>E</t>
  </si>
  <si>
    <t>Zarządzanie zasobami ludzkimi</t>
  </si>
  <si>
    <t>Rozwiązywanie konfliktów</t>
  </si>
  <si>
    <t>Przedmiot obieralny - język obcy</t>
  </si>
  <si>
    <t>Język angielski</t>
  </si>
  <si>
    <t>Język niemiecki</t>
  </si>
  <si>
    <t>Podstawowe szkolenie z zakresu BHP</t>
  </si>
  <si>
    <t>0</t>
  </si>
  <si>
    <t>Z</t>
  </si>
  <si>
    <t>Wyszukiwanie literatury naukowej</t>
  </si>
  <si>
    <r>
      <rPr>
        <sz val="16"/>
        <rFont val="Arial CE"/>
        <charset val="238"/>
      </rPr>
      <t xml:space="preserve">Blok B - </t>
    </r>
    <r>
      <rPr>
        <b/>
        <sz val="16"/>
        <rFont val="Arial CE"/>
        <charset val="238"/>
      </rPr>
      <t>Przedmioty kierunkowe</t>
    </r>
  </si>
  <si>
    <t>Przedmiot obieralny 1</t>
  </si>
  <si>
    <t>Zaawansowane technologie wytwarzania</t>
  </si>
  <si>
    <t>Wprowadzenie do zarządzania i inżynierii produkcji</t>
  </si>
  <si>
    <t>Sprawność procesów produkcyjnych</t>
  </si>
  <si>
    <t>Projektowanie systemów produkcyjnych</t>
  </si>
  <si>
    <t>Zarządzanie strategiczne</t>
  </si>
  <si>
    <t>Inżynieria produkcji w praktyce</t>
  </si>
  <si>
    <t>Wytwarzanie przyrostowe</t>
  </si>
  <si>
    <t>Akwizycja i analiza danych</t>
  </si>
  <si>
    <t>Controlling</t>
  </si>
  <si>
    <t>Zarządzanie ryzykiem w przedsiębiorstwie</t>
  </si>
  <si>
    <t>Rzeczywistość wirtualna i rozszerzona w przedsiębiorstwie</t>
  </si>
  <si>
    <t>Symulacja procesów produkcyjnych</t>
  </si>
  <si>
    <t>Przedmiot obieralny 2</t>
  </si>
  <si>
    <t>Oprzyrządowanie produkcyjne</t>
  </si>
  <si>
    <t>Przedmiot obieralny 7</t>
  </si>
  <si>
    <t>Automatyzacja projektowania w systemach CAD/CAM</t>
  </si>
  <si>
    <t>Produkcja wyrobów kastomizowanych</t>
  </si>
  <si>
    <t>Przedmiot obieralny 4</t>
  </si>
  <si>
    <t>Praktyka projektowania w systemach CAD/CAE</t>
  </si>
  <si>
    <t>Symulacje bezubytkowych procesów wytwarzania wyrobów</t>
  </si>
  <si>
    <t>Przedmiot obieralny 3</t>
  </si>
  <si>
    <t>Sztuczna inteligencja w zarządzaniu produkcją</t>
  </si>
  <si>
    <t>Automatyczne i autonomiczne systemy logistyki produkcji</t>
  </si>
  <si>
    <t>Przedmiot obieralny 5</t>
  </si>
  <si>
    <t>Metody inwentyczne w projektowaniu</t>
  </si>
  <si>
    <t>Modelowanie procesów biznesowych</t>
  </si>
  <si>
    <t>Przedmiot obieralny 6</t>
  </si>
  <si>
    <t>Smart Factory</t>
  </si>
  <si>
    <t>Rekonfigurowane systemy produkcyjne</t>
  </si>
  <si>
    <r>
      <rPr>
        <sz val="16"/>
        <color rgb="FF000000"/>
        <rFont val="Arial"/>
        <family val="2"/>
        <charset val="238"/>
      </rPr>
      <t xml:space="preserve">Blok C1 - Przedmioty specjalności: </t>
    </r>
    <r>
      <rPr>
        <b/>
        <sz val="16"/>
        <color rgb="FF833C0C"/>
        <rFont val="Arial"/>
        <family val="2"/>
        <charset val="238"/>
      </rPr>
      <t>Sterowanie produkcją</t>
    </r>
  </si>
  <si>
    <t>Operacyjne planowanie i sterowanie produkcją</t>
  </si>
  <si>
    <t>Logistyka produkcji i identyfikacja przepływu produkcji</t>
  </si>
  <si>
    <t>Projekt specjalnościowy</t>
  </si>
  <si>
    <t>Seminarium przeddyplomowe</t>
  </si>
  <si>
    <t>Przygotowanie pracy dyplomowej</t>
  </si>
  <si>
    <t>Nadzorowanie produkcji i zasobów technicznych</t>
  </si>
  <si>
    <t>Seminarium dyplomowe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</si>
  <si>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Sterowanie produkcją</t>
    </r>
  </si>
  <si>
    <r>
      <rPr>
        <sz val="16"/>
        <color rgb="FF000000"/>
        <rFont val="Arial"/>
        <family val="2"/>
        <charset val="238"/>
      </rPr>
      <t>Blok C2 - Przedmioty specjalności:</t>
    </r>
    <r>
      <rPr>
        <sz val="16"/>
        <color rgb="FFC00000"/>
        <rFont val="Arial CE"/>
      </rPr>
      <t xml:space="preserve"> </t>
    </r>
    <r>
      <rPr>
        <b/>
        <sz val="16"/>
        <color rgb="FF833C0C"/>
        <rFont val="Arial CE"/>
      </rPr>
      <t>Systemy informatyczne w przedsiębiorstwie</t>
    </r>
  </si>
  <si>
    <t>Systemy informatyczne w planowaniu i nadzorowaniu produkcji</t>
  </si>
  <si>
    <t>Projektowanie systemów zarządzania danymi produkcyjnymi</t>
  </si>
  <si>
    <t>Zarządzanie cyklem życia wyrobu (PLM)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</si>
  <si>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Systemy informatyczne w przedsiębiorstwie</t>
    </r>
  </si>
  <si>
    <r>
      <rPr>
        <sz val="16"/>
        <color rgb="FF000000"/>
        <rFont val="Arial"/>
        <family val="2"/>
        <charset val="238"/>
      </rPr>
      <t>Blok C3 - Przedmioty specjalności:</t>
    </r>
    <r>
      <rPr>
        <b/>
        <sz val="16"/>
        <color rgb="FF833C0C"/>
        <rFont val="Arial"/>
        <family val="2"/>
        <charset val="238"/>
      </rPr>
      <t xml:space="preserve"> Inżynieria i zarządzanie jakością</t>
    </r>
  </si>
  <si>
    <t>Planowanie, kontrola i sterowanie jakością</t>
  </si>
  <si>
    <t>Rozwiązywanie problemów oraz doskonalenie</t>
  </si>
  <si>
    <t>Systemy zarządzania jakością</t>
  </si>
  <si>
    <r>
      <rPr>
        <sz val="16"/>
        <color rgb="FF000000"/>
        <rFont val="Arial"/>
        <family val="2"/>
        <charset val="238"/>
      </rPr>
      <t xml:space="preserve">Razem: </t>
    </r>
    <r>
      <rPr>
        <b/>
        <sz val="16"/>
        <color rgb="FF833C0C"/>
        <rFont val="Arial"/>
        <family val="2"/>
        <charset val="238"/>
      </rPr>
      <t>Inżynieria i zarządzanie jakością</t>
    </r>
  </si>
  <si>
    <t>Liczba godzin zajęć w programie studiów drugiego stopnia kierunku zarządzanie i i żynieria produkcji: 648 godzin (w tym 628 godzin w planie studiów i 20 godzin w formie egzaminów)</t>
  </si>
  <si>
    <t>Systemy narzędziowe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</si>
</sst>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sz val="12"/>
      <name val="Arial CE"/>
      <family val="2"/>
      <charset val="238"/>
    </font>
    <font>
      <sz val="18"/>
      <name val="ZurichCnEU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charset val="238"/>
    </font>
    <font>
      <sz val="12"/>
      <name val="Arial CE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theme="9" tint="-0.249977111117893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sz val="24"/>
      <name val="Bookman Old Style"/>
      <family val="1"/>
      <charset val="238"/>
    </font>
    <font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b/>
      <sz val="26"/>
      <name val="Bookman Old Style"/>
      <family val="1"/>
      <charset val="238"/>
    </font>
    <font>
      <b/>
      <sz val="28"/>
      <name val="Bookman Old Style"/>
      <family val="1"/>
      <charset val="238"/>
    </font>
    <font>
      <sz val="28"/>
      <color theme="3"/>
      <name val="SquareSlab711MdEU"/>
      <charset val="238"/>
    </font>
    <font>
      <b/>
      <sz val="24"/>
      <color rgb="FF00206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sz val="28"/>
      <color rgb="FF0070C0"/>
      <name val="SquareSlab711MdEU"/>
      <charset val="238"/>
    </font>
    <font>
      <b/>
      <sz val="18"/>
      <name val="Calibri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6"/>
      <color rgb="FF833C0C"/>
      <name val="Arial"/>
      <family val="2"/>
      <charset val="238"/>
    </font>
    <font>
      <b/>
      <sz val="16"/>
      <color rgb="FF833C0C"/>
      <name val="Arial CE"/>
    </font>
    <font>
      <sz val="16"/>
      <color rgb="FFC00000"/>
      <name val="Arial CE"/>
    </font>
    <font>
      <b/>
      <sz val="12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8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89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0" borderId="0"/>
    <xf numFmtId="0" fontId="24" fillId="0" borderId="0"/>
    <xf numFmtId="0" fontId="24" fillId="0" borderId="0"/>
  </cellStyleXfs>
  <cellXfs count="2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8" fillId="2" borderId="0" xfId="1" applyFont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10" fillId="0" borderId="0" xfId="0" applyFont="1"/>
    <xf numFmtId="0" fontId="8" fillId="6" borderId="15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9" fillId="2" borderId="0" xfId="1" applyFont="1"/>
    <xf numFmtId="0" fontId="15" fillId="0" borderId="7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left" vertical="center"/>
    </xf>
    <xf numFmtId="0" fontId="9" fillId="0" borderId="0" xfId="0" applyFont="1"/>
    <xf numFmtId="0" fontId="9" fillId="0" borderId="3" xfId="0" applyFont="1" applyBorder="1"/>
    <xf numFmtId="0" fontId="2" fillId="0" borderId="3" xfId="0" applyFont="1" applyBorder="1"/>
    <xf numFmtId="0" fontId="18" fillId="0" borderId="20" xfId="3" applyFont="1" applyBorder="1" applyAlignment="1">
      <alignment horizontal="left" vertical="center"/>
    </xf>
    <xf numFmtId="0" fontId="31" fillId="0" borderId="21" xfId="3" applyFont="1" applyBorder="1" applyAlignment="1">
      <alignment horizontal="right" vertical="center"/>
    </xf>
    <xf numFmtId="0" fontId="26" fillId="0" borderId="22" xfId="0" applyFont="1" applyBorder="1" applyAlignment="1">
      <alignment vertical="center"/>
    </xf>
    <xf numFmtId="0" fontId="9" fillId="0" borderId="22" xfId="0" applyFont="1" applyBorder="1"/>
    <xf numFmtId="0" fontId="32" fillId="0" borderId="22" xfId="0" applyFont="1" applyBorder="1" applyAlignment="1">
      <alignment horizontal="left" vertical="center" indent="2"/>
    </xf>
    <xf numFmtId="0" fontId="29" fillId="0" borderId="22" xfId="0" applyFont="1" applyBorder="1" applyAlignment="1">
      <alignment vertical="center"/>
    </xf>
    <xf numFmtId="0" fontId="29" fillId="7" borderId="22" xfId="0" applyFont="1" applyFill="1" applyBorder="1" applyAlignment="1">
      <alignment vertical="center"/>
    </xf>
    <xf numFmtId="0" fontId="9" fillId="7" borderId="22" xfId="0" applyFont="1" applyFill="1" applyBorder="1"/>
    <xf numFmtId="0" fontId="33" fillId="7" borderId="22" xfId="0" applyFont="1" applyFill="1" applyBorder="1"/>
    <xf numFmtId="0" fontId="14" fillId="2" borderId="18" xfId="1" applyFont="1" applyBorder="1"/>
    <xf numFmtId="0" fontId="16" fillId="0" borderId="18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/>
    </xf>
    <xf numFmtId="0" fontId="8" fillId="4" borderId="28" xfId="1" quotePrefix="1" applyFont="1" applyFill="1" applyBorder="1" applyAlignment="1">
      <alignment horizontal="center" vertical="center"/>
    </xf>
    <xf numFmtId="0" fontId="8" fillId="4" borderId="29" xfId="1" applyFont="1" applyFill="1" applyBorder="1" applyAlignment="1">
      <alignment horizontal="center" vertical="center"/>
    </xf>
    <xf numFmtId="0" fontId="8" fillId="4" borderId="29" xfId="1" quotePrefix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37" fillId="3" borderId="30" xfId="1" applyFont="1" applyFill="1" applyBorder="1" applyAlignment="1">
      <alignment horizontal="center" vertical="center"/>
    </xf>
    <xf numFmtId="0" fontId="38" fillId="5" borderId="12" xfId="1" applyFont="1" applyFill="1" applyBorder="1" applyAlignment="1">
      <alignment horizontal="center" vertical="center"/>
    </xf>
    <xf numFmtId="0" fontId="37" fillId="2" borderId="12" xfId="1" applyFont="1" applyBorder="1" applyAlignment="1">
      <alignment horizontal="center" vertical="center"/>
    </xf>
    <xf numFmtId="0" fontId="37" fillId="2" borderId="48" xfId="1" applyFont="1" applyBorder="1" applyAlignment="1">
      <alignment horizontal="center" vertical="center"/>
    </xf>
    <xf numFmtId="0" fontId="37" fillId="4" borderId="28" xfId="1" applyFont="1" applyFill="1" applyBorder="1" applyAlignment="1">
      <alignment horizontal="center" vertical="center"/>
    </xf>
    <xf numFmtId="0" fontId="37" fillId="3" borderId="12" xfId="1" applyFont="1" applyFill="1" applyBorder="1" applyAlignment="1">
      <alignment horizontal="center" vertical="center"/>
    </xf>
    <xf numFmtId="0" fontId="37" fillId="6" borderId="12" xfId="1" applyFont="1" applyFill="1" applyBorder="1" applyAlignment="1">
      <alignment horizontal="center" vertical="center"/>
    </xf>
    <xf numFmtId="0" fontId="37" fillId="6" borderId="32" xfId="1" applyFont="1" applyFill="1" applyBorder="1" applyAlignment="1">
      <alignment horizontal="center" vertical="center"/>
    </xf>
    <xf numFmtId="0" fontId="37" fillId="4" borderId="30" xfId="1" applyFont="1" applyFill="1" applyBorder="1" applyAlignment="1">
      <alignment horizontal="center" vertical="center"/>
    </xf>
    <xf numFmtId="0" fontId="37" fillId="0" borderId="12" xfId="1" applyFont="1" applyFill="1" applyBorder="1" applyAlignment="1">
      <alignment horizontal="center" vertical="center"/>
    </xf>
    <xf numFmtId="0" fontId="37" fillId="0" borderId="34" xfId="1" applyFont="1" applyFill="1" applyBorder="1" applyAlignment="1">
      <alignment horizontal="center" vertical="center"/>
    </xf>
    <xf numFmtId="0" fontId="38" fillId="5" borderId="11" xfId="1" applyFont="1" applyFill="1" applyBorder="1" applyAlignment="1">
      <alignment horizontal="center" vertical="center"/>
    </xf>
    <xf numFmtId="0" fontId="37" fillId="2" borderId="11" xfId="1" applyFont="1" applyBorder="1" applyAlignment="1">
      <alignment horizontal="center" vertical="center"/>
    </xf>
    <xf numFmtId="0" fontId="37" fillId="2" borderId="44" xfId="1" applyFont="1" applyBorder="1" applyAlignment="1">
      <alignment horizontal="center" vertical="center"/>
    </xf>
    <xf numFmtId="0" fontId="37" fillId="4" borderId="28" xfId="1" quotePrefix="1" applyFont="1" applyFill="1" applyBorder="1" applyAlignment="1">
      <alignment horizontal="center" vertical="center"/>
    </xf>
    <xf numFmtId="0" fontId="37" fillId="4" borderId="30" xfId="1" quotePrefix="1" applyFont="1" applyFill="1" applyBorder="1" applyAlignment="1">
      <alignment horizontal="center" vertical="center"/>
    </xf>
    <xf numFmtId="0" fontId="37" fillId="4" borderId="29" xfId="1" applyFont="1" applyFill="1" applyBorder="1" applyAlignment="1">
      <alignment horizontal="center" vertical="center"/>
    </xf>
    <xf numFmtId="0" fontId="37" fillId="3" borderId="11" xfId="1" applyFont="1" applyFill="1" applyBorder="1" applyAlignment="1">
      <alignment horizontal="center" vertical="center"/>
    </xf>
    <xf numFmtId="0" fontId="37" fillId="6" borderId="11" xfId="1" applyFont="1" applyFill="1" applyBorder="1" applyAlignment="1">
      <alignment horizontal="center" vertical="center"/>
    </xf>
    <xf numFmtId="0" fontId="37" fillId="6" borderId="33" xfId="1" applyFont="1" applyFill="1" applyBorder="1" applyAlignment="1">
      <alignment horizontal="center" vertical="center"/>
    </xf>
    <xf numFmtId="0" fontId="37" fillId="4" borderId="35" xfId="1" applyFont="1" applyFill="1" applyBorder="1" applyAlignment="1">
      <alignment horizontal="center" vertical="center"/>
    </xf>
    <xf numFmtId="0" fontId="37" fillId="0" borderId="11" xfId="1" applyFont="1" applyFill="1" applyBorder="1" applyAlignment="1">
      <alignment horizontal="center" vertical="center"/>
    </xf>
    <xf numFmtId="0" fontId="37" fillId="0" borderId="31" xfId="1" applyFont="1" applyFill="1" applyBorder="1" applyAlignment="1">
      <alignment horizontal="center" vertical="center"/>
    </xf>
    <xf numFmtId="0" fontId="37" fillId="3" borderId="45" xfId="1" applyFont="1" applyFill="1" applyBorder="1" applyAlignment="1">
      <alignment horizontal="center" vertical="center"/>
    </xf>
    <xf numFmtId="0" fontId="38" fillId="5" borderId="46" xfId="1" applyFont="1" applyFill="1" applyBorder="1" applyAlignment="1">
      <alignment horizontal="center" vertical="center"/>
    </xf>
    <xf numFmtId="0" fontId="37" fillId="2" borderId="46" xfId="1" applyFont="1" applyBorder="1" applyAlignment="1">
      <alignment horizontal="center" vertical="center"/>
    </xf>
    <xf numFmtId="0" fontId="37" fillId="2" borderId="47" xfId="1" applyFont="1" applyBorder="1" applyAlignment="1">
      <alignment horizontal="center" vertical="center"/>
    </xf>
    <xf numFmtId="0" fontId="37" fillId="3" borderId="26" xfId="1" applyFont="1" applyFill="1" applyBorder="1" applyAlignment="1">
      <alignment horizontal="center" vertical="center"/>
    </xf>
    <xf numFmtId="0" fontId="38" fillId="5" borderId="14" xfId="1" applyFont="1" applyFill="1" applyBorder="1" applyAlignment="1">
      <alignment horizontal="center" vertical="center"/>
    </xf>
    <xf numFmtId="0" fontId="37" fillId="2" borderId="14" xfId="1" applyFont="1" applyBorder="1" applyAlignment="1">
      <alignment horizontal="center" vertical="center"/>
    </xf>
    <xf numFmtId="0" fontId="37" fillId="2" borderId="42" xfId="1" applyFont="1" applyBorder="1" applyAlignment="1">
      <alignment horizontal="center" vertical="center"/>
    </xf>
    <xf numFmtId="0" fontId="37" fillId="3" borderId="50" xfId="1" applyFont="1" applyFill="1" applyBorder="1" applyAlignment="1">
      <alignment horizontal="center" vertical="center"/>
    </xf>
    <xf numFmtId="0" fontId="37" fillId="6" borderId="50" xfId="1" applyFont="1" applyFill="1" applyBorder="1" applyAlignment="1">
      <alignment horizontal="center" vertical="center"/>
    </xf>
    <xf numFmtId="0" fontId="37" fillId="6" borderId="51" xfId="1" applyFont="1" applyFill="1" applyBorder="1" applyAlignment="1">
      <alignment horizontal="center" vertical="center"/>
    </xf>
    <xf numFmtId="0" fontId="37" fillId="0" borderId="50" xfId="1" applyFont="1" applyFill="1" applyBorder="1" applyAlignment="1">
      <alignment horizontal="center" vertical="center"/>
    </xf>
    <xf numFmtId="0" fontId="37" fillId="0" borderId="53" xfId="1" applyFont="1" applyFill="1" applyBorder="1" applyAlignment="1">
      <alignment horizontal="center" vertical="center"/>
    </xf>
    <xf numFmtId="0" fontId="37" fillId="4" borderId="29" xfId="1" quotePrefix="1" applyFont="1" applyFill="1" applyBorder="1" applyAlignment="1">
      <alignment horizontal="center" vertical="center"/>
    </xf>
    <xf numFmtId="0" fontId="37" fillId="3" borderId="52" xfId="1" applyFont="1" applyFill="1" applyBorder="1" applyAlignment="1">
      <alignment horizontal="center" vertical="center"/>
    </xf>
    <xf numFmtId="0" fontId="38" fillId="5" borderId="50" xfId="1" applyFont="1" applyFill="1" applyBorder="1" applyAlignment="1">
      <alignment horizontal="center" vertical="center"/>
    </xf>
    <xf numFmtId="0" fontId="37" fillId="2" borderId="50" xfId="1" applyFont="1" applyBorder="1" applyAlignment="1">
      <alignment horizontal="center" vertical="center"/>
    </xf>
    <xf numFmtId="0" fontId="37" fillId="2" borderId="55" xfId="1" applyFont="1" applyBorder="1" applyAlignment="1">
      <alignment horizontal="center" vertical="center"/>
    </xf>
    <xf numFmtId="0" fontId="39" fillId="6" borderId="8" xfId="1" applyFont="1" applyFill="1" applyBorder="1" applyAlignment="1">
      <alignment horizontal="center" vertical="center"/>
    </xf>
    <xf numFmtId="0" fontId="39" fillId="6" borderId="36" xfId="1" applyFont="1" applyFill="1" applyBorder="1" applyAlignment="1">
      <alignment horizontal="center" vertical="center"/>
    </xf>
    <xf numFmtId="0" fontId="39" fillId="0" borderId="8" xfId="1" applyFont="1" applyFill="1" applyBorder="1" applyAlignment="1">
      <alignment horizontal="center" vertical="center"/>
    </xf>
    <xf numFmtId="0" fontId="39" fillId="6" borderId="37" xfId="1" applyFont="1" applyFill="1" applyBorder="1" applyAlignment="1">
      <alignment horizontal="center" vertical="center"/>
    </xf>
    <xf numFmtId="0" fontId="37" fillId="3" borderId="35" xfId="1" applyFont="1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center" indent="1"/>
    </xf>
    <xf numFmtId="0" fontId="11" fillId="0" borderId="56" xfId="0" applyFont="1" applyBorder="1" applyAlignment="1">
      <alignment vertical="center"/>
    </xf>
    <xf numFmtId="0" fontId="10" fillId="0" borderId="56" xfId="0" applyFont="1" applyBorder="1" applyAlignment="1">
      <alignment horizontal="center"/>
    </xf>
    <xf numFmtId="0" fontId="11" fillId="0" borderId="57" xfId="0" applyFont="1" applyBorder="1" applyAlignment="1">
      <alignment vertical="center"/>
    </xf>
    <xf numFmtId="0" fontId="40" fillId="0" borderId="6" xfId="0" applyFont="1" applyBorder="1"/>
    <xf numFmtId="0" fontId="24" fillId="0" borderId="9" xfId="1" applyFont="1" applyFill="1" applyBorder="1" applyAlignment="1">
      <alignment horizontal="center" vertical="center"/>
    </xf>
    <xf numFmtId="0" fontId="39" fillId="0" borderId="36" xfId="1" applyFont="1" applyFill="1" applyBorder="1" applyAlignment="1">
      <alignment horizontal="center" vertical="center"/>
    </xf>
    <xf numFmtId="0" fontId="39" fillId="0" borderId="9" xfId="1" applyFont="1" applyFill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40" fillId="0" borderId="16" xfId="0" applyFont="1" applyBorder="1"/>
    <xf numFmtId="0" fontId="40" fillId="0" borderId="9" xfId="0" applyFont="1" applyBorder="1" applyAlignment="1">
      <alignment horizontal="centerContinuous"/>
    </xf>
    <xf numFmtId="0" fontId="40" fillId="0" borderId="61" xfId="0" applyFont="1" applyBorder="1"/>
    <xf numFmtId="3" fontId="38" fillId="3" borderId="52" xfId="0" applyNumberFormat="1" applyFont="1" applyFill="1" applyBorder="1" applyAlignment="1">
      <alignment horizontal="center" vertical="top" textRotation="90" readingOrder="1"/>
    </xf>
    <xf numFmtId="3" fontId="38" fillId="4" borderId="49" xfId="0" applyNumberFormat="1" applyFont="1" applyFill="1" applyBorder="1" applyAlignment="1">
      <alignment horizontal="center" vertical="top" textRotation="90" readingOrder="1"/>
    </xf>
    <xf numFmtId="3" fontId="38" fillId="3" borderId="51" xfId="0" applyNumberFormat="1" applyFont="1" applyFill="1" applyBorder="1" applyAlignment="1">
      <alignment horizontal="center" vertical="top" textRotation="90" readingOrder="1"/>
    </xf>
    <xf numFmtId="3" fontId="38" fillId="4" borderId="52" xfId="0" applyNumberFormat="1" applyFont="1" applyFill="1" applyBorder="1" applyAlignment="1">
      <alignment horizontal="center" vertical="top" textRotation="90" readingOrder="1"/>
    </xf>
    <xf numFmtId="0" fontId="34" fillId="7" borderId="63" xfId="0" applyFont="1" applyFill="1" applyBorder="1" applyAlignment="1">
      <alignment horizontal="right"/>
    </xf>
    <xf numFmtId="0" fontId="2" fillId="0" borderId="5" xfId="0" applyFont="1" applyBorder="1"/>
    <xf numFmtId="0" fontId="23" fillId="0" borderId="5" xfId="0" applyFont="1" applyBorder="1"/>
    <xf numFmtId="0" fontId="3" fillId="0" borderId="5" xfId="0" applyFont="1" applyBorder="1"/>
    <xf numFmtId="0" fontId="12" fillId="2" borderId="72" xfId="1" applyFont="1" applyBorder="1" applyAlignment="1">
      <alignment horizontal="left" vertical="center" indent="1"/>
    </xf>
    <xf numFmtId="0" fontId="2" fillId="0" borderId="73" xfId="0" applyFont="1" applyBorder="1"/>
    <xf numFmtId="0" fontId="37" fillId="4" borderId="49" xfId="1" quotePrefix="1" applyFont="1" applyFill="1" applyBorder="1" applyAlignment="1">
      <alignment horizontal="center" vertical="center"/>
    </xf>
    <xf numFmtId="0" fontId="42" fillId="0" borderId="22" xfId="3" applyFont="1" applyBorder="1" applyAlignment="1">
      <alignment horizontal="right" vertical="center"/>
    </xf>
    <xf numFmtId="0" fontId="8" fillId="3" borderId="50" xfId="1" applyFont="1" applyFill="1" applyBorder="1" applyAlignment="1">
      <alignment horizontal="center" vertical="center"/>
    </xf>
    <xf numFmtId="0" fontId="8" fillId="6" borderId="50" xfId="1" applyFont="1" applyFill="1" applyBorder="1" applyAlignment="1">
      <alignment horizontal="center" vertical="center"/>
    </xf>
    <xf numFmtId="0" fontId="8" fillId="6" borderId="54" xfId="1" applyFont="1" applyFill="1" applyBorder="1" applyAlignment="1">
      <alignment horizontal="center" vertical="center"/>
    </xf>
    <xf numFmtId="0" fontId="3" fillId="0" borderId="76" xfId="0" applyFont="1" applyBorder="1"/>
    <xf numFmtId="0" fontId="3" fillId="0" borderId="77" xfId="0" applyFont="1" applyBorder="1" applyAlignment="1">
      <alignment horizontal="centerContinuous"/>
    </xf>
    <xf numFmtId="0" fontId="3" fillId="0" borderId="75" xfId="0" applyFont="1" applyBorder="1"/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5" fillId="3" borderId="51" xfId="0" applyNumberFormat="1" applyFont="1" applyFill="1" applyBorder="1" applyAlignment="1">
      <alignment horizontal="center" vertical="top" textRotation="90" readingOrder="1"/>
    </xf>
    <xf numFmtId="0" fontId="9" fillId="0" borderId="9" xfId="0" applyFont="1" applyBorder="1"/>
    <xf numFmtId="0" fontId="37" fillId="6" borderId="34" xfId="1" applyFont="1" applyFill="1" applyBorder="1" applyAlignment="1">
      <alignment horizontal="center" vertical="center"/>
    </xf>
    <xf numFmtId="0" fontId="37" fillId="6" borderId="31" xfId="1" applyFont="1" applyFill="1" applyBorder="1" applyAlignment="1">
      <alignment horizontal="center" vertical="center"/>
    </xf>
    <xf numFmtId="0" fontId="37" fillId="6" borderId="53" xfId="1" applyFont="1" applyFill="1" applyBorder="1" applyAlignment="1">
      <alignment horizontal="center" vertical="center"/>
    </xf>
    <xf numFmtId="0" fontId="8" fillId="4" borderId="49" xfId="1" quotePrefix="1" applyFont="1" applyFill="1" applyBorder="1" applyAlignment="1">
      <alignment horizontal="center" vertical="center"/>
    </xf>
    <xf numFmtId="0" fontId="37" fillId="4" borderId="52" xfId="1" quotePrefix="1" applyFont="1" applyFill="1" applyBorder="1" applyAlignment="1">
      <alignment horizontal="center" vertical="center"/>
    </xf>
    <xf numFmtId="0" fontId="39" fillId="0" borderId="78" xfId="0" applyFont="1" applyBorder="1" applyAlignment="1">
      <alignment horizontal="center" vertical="center"/>
    </xf>
    <xf numFmtId="0" fontId="40" fillId="0" borderId="79" xfId="0" applyFont="1" applyBorder="1"/>
    <xf numFmtId="0" fontId="3" fillId="0" borderId="77" xfId="0" applyFont="1" applyBorder="1"/>
    <xf numFmtId="3" fontId="5" fillId="4" borderId="49" xfId="0" applyNumberFormat="1" applyFont="1" applyFill="1" applyBorder="1" applyAlignment="1">
      <alignment horizontal="center" vertical="top" textRotation="90" readingOrder="1"/>
    </xf>
    <xf numFmtId="0" fontId="40" fillId="0" borderId="18" xfId="0" applyFont="1" applyBorder="1"/>
    <xf numFmtId="3" fontId="5" fillId="4" borderId="52" xfId="0" applyNumberFormat="1" applyFont="1" applyFill="1" applyBorder="1" applyAlignment="1">
      <alignment horizontal="center" vertical="top" textRotation="90" readingOrder="1"/>
    </xf>
    <xf numFmtId="0" fontId="6" fillId="8" borderId="13" xfId="4" applyFont="1" applyFill="1" applyBorder="1" applyAlignment="1">
      <alignment horizontal="left" vertical="center" indent="1"/>
    </xf>
    <xf numFmtId="0" fontId="6" fillId="8" borderId="56" xfId="4" applyFont="1" applyFill="1" applyBorder="1" applyAlignment="1">
      <alignment horizontal="left" vertical="center" indent="1"/>
    </xf>
    <xf numFmtId="0" fontId="5" fillId="8" borderId="50" xfId="4" applyFont="1" applyFill="1" applyBorder="1" applyAlignment="1">
      <alignment horizontal="center" vertical="top" textRotation="90"/>
    </xf>
    <xf numFmtId="0" fontId="5" fillId="8" borderId="51" xfId="4" applyFont="1" applyFill="1" applyBorder="1" applyAlignment="1">
      <alignment horizontal="center" vertical="top" textRotation="90"/>
    </xf>
    <xf numFmtId="0" fontId="5" fillId="8" borderId="55" xfId="4" applyFont="1" applyFill="1" applyBorder="1" applyAlignment="1">
      <alignment horizontal="center" vertical="top" textRotation="90"/>
    </xf>
    <xf numFmtId="0" fontId="36" fillId="7" borderId="71" xfId="1" applyFont="1" applyFill="1" applyBorder="1" applyAlignment="1">
      <alignment horizontal="left" vertical="center" indent="1"/>
    </xf>
    <xf numFmtId="0" fontId="35" fillId="7" borderId="74" xfId="1" applyFont="1" applyFill="1" applyBorder="1" applyAlignment="1">
      <alignment horizontal="left" vertical="center" indent="2"/>
    </xf>
    <xf numFmtId="0" fontId="35" fillId="7" borderId="70" xfId="1" applyFont="1" applyFill="1" applyBorder="1" applyAlignment="1">
      <alignment horizontal="left" vertical="center" indent="2"/>
    </xf>
    <xf numFmtId="0" fontId="35" fillId="7" borderId="69" xfId="1" applyFont="1" applyFill="1" applyBorder="1" applyAlignment="1">
      <alignment horizontal="left" vertical="center" indent="1"/>
    </xf>
    <xf numFmtId="0" fontId="35" fillId="7" borderId="67" xfId="1" applyFont="1" applyFill="1" applyBorder="1" applyAlignment="1">
      <alignment horizontal="left" vertical="center" wrapText="1" indent="1"/>
    </xf>
    <xf numFmtId="0" fontId="35" fillId="7" borderId="66" xfId="1" applyFont="1" applyFill="1" applyBorder="1" applyAlignment="1">
      <alignment horizontal="left" vertical="center" wrapText="1" indent="1"/>
    </xf>
    <xf numFmtId="0" fontId="35" fillId="7" borderId="70" xfId="1" applyFont="1" applyFill="1" applyBorder="1" applyAlignment="1">
      <alignment horizontal="left" vertical="center" indent="1"/>
    </xf>
    <xf numFmtId="0" fontId="35" fillId="7" borderId="70" xfId="1" applyFont="1" applyFill="1" applyBorder="1" applyAlignment="1">
      <alignment horizontal="left" vertical="center" indent="1" shrinkToFit="1"/>
    </xf>
    <xf numFmtId="0" fontId="36" fillId="7" borderId="68" xfId="1" applyFont="1" applyFill="1" applyBorder="1" applyAlignment="1">
      <alignment horizontal="left" vertical="center" indent="1"/>
    </xf>
    <xf numFmtId="0" fontId="35" fillId="7" borderId="5" xfId="1" applyFont="1" applyFill="1" applyBorder="1" applyAlignment="1">
      <alignment horizontal="left" vertical="center" indent="3"/>
    </xf>
    <xf numFmtId="0" fontId="35" fillId="7" borderId="67" xfId="1" applyFont="1" applyFill="1" applyBorder="1" applyAlignment="1">
      <alignment horizontal="left" vertical="center" indent="3"/>
    </xf>
    <xf numFmtId="0" fontId="35" fillId="7" borderId="66" xfId="1" applyFont="1" applyFill="1" applyBorder="1" applyAlignment="1">
      <alignment horizontal="left" vertical="center" indent="1"/>
    </xf>
    <xf numFmtId="0" fontId="35" fillId="7" borderId="62" xfId="1" applyFont="1" applyFill="1" applyBorder="1" applyAlignment="1">
      <alignment horizontal="left" vertical="center" indent="1"/>
    </xf>
    <xf numFmtId="0" fontId="35" fillId="7" borderId="70" xfId="1" applyFont="1" applyFill="1" applyBorder="1" applyAlignment="1">
      <alignment horizontal="left" vertical="center" indent="2" shrinkToFit="1"/>
    </xf>
    <xf numFmtId="0" fontId="35" fillId="7" borderId="74" xfId="1" applyFont="1" applyFill="1" applyBorder="1" applyAlignment="1">
      <alignment horizontal="left" vertical="center" indent="1" shrinkToFit="1"/>
    </xf>
    <xf numFmtId="0" fontId="35" fillId="7" borderId="70" xfId="0" applyFont="1" applyFill="1" applyBorder="1" applyAlignment="1">
      <alignment horizontal="left" indent="1"/>
    </xf>
    <xf numFmtId="0" fontId="6" fillId="8" borderId="67" xfId="4" applyFont="1" applyFill="1" applyBorder="1" applyAlignment="1">
      <alignment horizontal="left" vertical="center" indent="1"/>
    </xf>
    <xf numFmtId="0" fontId="6" fillId="8" borderId="38" xfId="4" applyFont="1" applyFill="1" applyBorder="1" applyAlignment="1">
      <alignment horizontal="left" vertical="center" indent="1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35" fillId="7" borderId="5" xfId="1" applyFont="1" applyFill="1" applyBorder="1" applyAlignment="1">
      <alignment horizontal="left" vertical="center" wrapText="1" indent="1"/>
    </xf>
    <xf numFmtId="0" fontId="37" fillId="4" borderId="80" xfId="1" quotePrefix="1" applyFont="1" applyFill="1" applyBorder="1" applyAlignment="1">
      <alignment horizontal="center" vertical="center"/>
    </xf>
    <xf numFmtId="0" fontId="37" fillId="3" borderId="14" xfId="1" applyFont="1" applyFill="1" applyBorder="1" applyAlignment="1">
      <alignment horizontal="center" vertical="center"/>
    </xf>
    <xf numFmtId="0" fontId="37" fillId="6" borderId="14" xfId="1" applyFont="1" applyFill="1" applyBorder="1" applyAlignment="1">
      <alignment horizontal="center" vertical="center"/>
    </xf>
    <xf numFmtId="0" fontId="37" fillId="6" borderId="59" xfId="1" applyFont="1" applyFill="1" applyBorder="1" applyAlignment="1">
      <alignment horizontal="center" vertical="center"/>
    </xf>
    <xf numFmtId="0" fontId="37" fillId="4" borderId="26" xfId="1" applyFont="1" applyFill="1" applyBorder="1" applyAlignment="1">
      <alignment horizontal="center" vertical="center"/>
    </xf>
    <xf numFmtId="0" fontId="37" fillId="0" borderId="14" xfId="1" applyFont="1" applyFill="1" applyBorder="1" applyAlignment="1">
      <alignment horizontal="center" vertical="center"/>
    </xf>
    <xf numFmtId="0" fontId="37" fillId="0" borderId="60" xfId="1" applyFont="1" applyFill="1" applyBorder="1" applyAlignment="1">
      <alignment horizontal="center" vertical="center"/>
    </xf>
    <xf numFmtId="0" fontId="37" fillId="4" borderId="80" xfId="1" applyFont="1" applyFill="1" applyBorder="1" applyAlignment="1">
      <alignment horizontal="center" vertical="center"/>
    </xf>
    <xf numFmtId="0" fontId="37" fillId="6" borderId="60" xfId="1" applyFont="1" applyFill="1" applyBorder="1" applyAlignment="1">
      <alignment horizontal="center" vertical="center"/>
    </xf>
    <xf numFmtId="0" fontId="8" fillId="4" borderId="80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/>
    </xf>
    <xf numFmtId="0" fontId="8" fillId="6" borderId="81" xfId="1" applyFont="1" applyFill="1" applyBorder="1" applyAlignment="1">
      <alignment horizontal="center" vertical="center"/>
    </xf>
    <xf numFmtId="0" fontId="37" fillId="6" borderId="15" xfId="1" applyFont="1" applyFill="1" applyBorder="1" applyAlignment="1">
      <alignment horizontal="center" vertical="center"/>
    </xf>
    <xf numFmtId="0" fontId="6" fillId="8" borderId="64" xfId="4" applyFont="1" applyFill="1" applyBorder="1" applyAlignment="1">
      <alignment horizontal="left" vertical="center" indent="1"/>
    </xf>
    <xf numFmtId="0" fontId="6" fillId="8" borderId="18" xfId="4" applyFont="1" applyFill="1" applyBorder="1" applyAlignment="1">
      <alignment horizontal="left" vertical="center" indent="1"/>
    </xf>
    <xf numFmtId="0" fontId="11" fillId="0" borderId="18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37" fillId="4" borderId="35" xfId="1" quotePrefix="1" applyFont="1" applyFill="1" applyBorder="1" applyAlignment="1">
      <alignment horizontal="center" vertical="center"/>
    </xf>
    <xf numFmtId="0" fontId="37" fillId="0" borderId="32" xfId="1" applyFont="1" applyFill="1" applyBorder="1" applyAlignment="1">
      <alignment horizontal="center" vertical="center"/>
    </xf>
    <xf numFmtId="0" fontId="37" fillId="4" borderId="45" xfId="1" quotePrefix="1" applyFont="1" applyFill="1" applyBorder="1" applyAlignment="1">
      <alignment horizontal="center" vertical="center"/>
    </xf>
    <xf numFmtId="0" fontId="37" fillId="3" borderId="46" xfId="1" applyFont="1" applyFill="1" applyBorder="1" applyAlignment="1">
      <alignment horizontal="center" vertical="center"/>
    </xf>
    <xf numFmtId="0" fontId="37" fillId="6" borderId="46" xfId="1" applyFont="1" applyFill="1" applyBorder="1" applyAlignment="1">
      <alignment horizontal="center" vertical="center"/>
    </xf>
    <xf numFmtId="0" fontId="37" fillId="6" borderId="82" xfId="1" applyFont="1" applyFill="1" applyBorder="1" applyAlignment="1">
      <alignment horizontal="center" vertical="center"/>
    </xf>
    <xf numFmtId="0" fontId="8" fillId="4" borderId="83" xfId="1" quotePrefix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0" fontId="8" fillId="6" borderId="46" xfId="1" applyFont="1" applyFill="1" applyBorder="1" applyAlignment="1">
      <alignment horizontal="center" vertical="center"/>
    </xf>
    <xf numFmtId="0" fontId="8" fillId="6" borderId="84" xfId="1" applyFont="1" applyFill="1" applyBorder="1" applyAlignment="1">
      <alignment horizontal="center" vertical="center"/>
    </xf>
    <xf numFmtId="0" fontId="5" fillId="8" borderId="54" xfId="4" applyFont="1" applyFill="1" applyBorder="1" applyAlignment="1">
      <alignment horizontal="center" vertical="top" textRotation="90"/>
    </xf>
    <xf numFmtId="0" fontId="3" fillId="0" borderId="0" xfId="0" applyFont="1" applyAlignment="1">
      <alignment horizontal="centerContinuous"/>
    </xf>
    <xf numFmtId="3" fontId="38" fillId="4" borderId="85" xfId="0" applyNumberFormat="1" applyFont="1" applyFill="1" applyBorder="1" applyAlignment="1">
      <alignment horizontal="center" vertical="top" textRotation="90" readingOrder="1"/>
    </xf>
    <xf numFmtId="3" fontId="38" fillId="3" borderId="86" xfId="0" applyNumberFormat="1" applyFont="1" applyFill="1" applyBorder="1" applyAlignment="1">
      <alignment horizontal="center" vertical="top" textRotation="90" readingOrder="1"/>
    </xf>
    <xf numFmtId="0" fontId="30" fillId="0" borderId="0" xfId="0" applyFont="1"/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18" fillId="0" borderId="0" xfId="3" applyFont="1" applyAlignment="1">
      <alignment horizontal="center" vertical="center"/>
    </xf>
    <xf numFmtId="0" fontId="49" fillId="0" borderId="0" xfId="0" applyFont="1" applyAlignment="1">
      <alignment horizontal="left"/>
    </xf>
    <xf numFmtId="0" fontId="18" fillId="0" borderId="0" xfId="3" applyFont="1"/>
    <xf numFmtId="0" fontId="25" fillId="0" borderId="0" xfId="0" applyFont="1"/>
    <xf numFmtId="0" fontId="4" fillId="0" borderId="0" xfId="3" applyFont="1" applyAlignment="1">
      <alignment horizontal="right" vertic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0" fillId="0" borderId="0" xfId="0" applyFont="1"/>
    <xf numFmtId="0" fontId="3" fillId="0" borderId="0" xfId="0" applyFont="1"/>
    <xf numFmtId="0" fontId="40" fillId="0" borderId="0" xfId="0" applyFont="1" applyAlignment="1">
      <alignment horizontal="centerContinuous"/>
    </xf>
    <xf numFmtId="0" fontId="38" fillId="5" borderId="87" xfId="1" applyFont="1" applyFill="1" applyBorder="1" applyAlignment="1">
      <alignment horizontal="center" vertical="center"/>
    </xf>
    <xf numFmtId="0" fontId="37" fillId="2" borderId="83" xfId="1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/>
    </xf>
    <xf numFmtId="0" fontId="5" fillId="8" borderId="53" xfId="4" applyFont="1" applyFill="1" applyBorder="1" applyAlignment="1">
      <alignment horizontal="center" vertical="top" textRotation="90"/>
    </xf>
    <xf numFmtId="0" fontId="6" fillId="8" borderId="88" xfId="4" applyFont="1" applyFill="1" applyBorder="1" applyAlignment="1">
      <alignment horizontal="left" vertical="center" indent="1"/>
    </xf>
    <xf numFmtId="0" fontId="18" fillId="0" borderId="20" xfId="3" applyFont="1" applyBorder="1" applyAlignment="1">
      <alignment horizontal="right" vertical="center"/>
    </xf>
    <xf numFmtId="0" fontId="43" fillId="0" borderId="64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43" fillId="0" borderId="65" xfId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 textRotation="90"/>
    </xf>
    <xf numFmtId="0" fontId="17" fillId="3" borderId="26" xfId="1" applyFont="1" applyFill="1" applyBorder="1" applyAlignment="1">
      <alignment horizontal="center" vertical="center" textRotation="90"/>
    </xf>
    <xf numFmtId="0" fontId="17" fillId="3" borderId="27" xfId="1" applyFont="1" applyFill="1" applyBorder="1" applyAlignment="1">
      <alignment horizontal="center" vertical="center" textRotation="90"/>
    </xf>
    <xf numFmtId="0" fontId="17" fillId="0" borderId="40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center" vertical="center" textRotation="90"/>
    </xf>
    <xf numFmtId="0" fontId="17" fillId="5" borderId="8" xfId="1" applyFont="1" applyFill="1" applyBorder="1" applyAlignment="1">
      <alignment horizontal="center" vertical="center" textRotation="90"/>
    </xf>
    <xf numFmtId="0" fontId="20" fillId="0" borderId="0" xfId="1" applyFont="1" applyFill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15" fillId="0" borderId="14" xfId="1" quotePrefix="1" applyFont="1" applyFill="1" applyBorder="1" applyAlignment="1">
      <alignment horizontal="center" vertical="top" textRotation="90"/>
    </xf>
    <xf numFmtId="0" fontId="15" fillId="0" borderId="8" xfId="1" quotePrefix="1" applyFont="1" applyFill="1" applyBorder="1" applyAlignment="1">
      <alignment horizontal="center" vertical="top" textRotation="90"/>
    </xf>
    <xf numFmtId="0" fontId="15" fillId="0" borderId="14" xfId="1" applyFont="1" applyFill="1" applyBorder="1" applyAlignment="1">
      <alignment horizontal="center" vertical="top" textRotation="90"/>
    </xf>
    <xf numFmtId="0" fontId="15" fillId="0" borderId="8" xfId="1" applyFont="1" applyFill="1" applyBorder="1" applyAlignment="1">
      <alignment horizontal="center" vertical="top" textRotation="90"/>
    </xf>
    <xf numFmtId="0" fontId="15" fillId="0" borderId="42" xfId="1" applyFont="1" applyFill="1" applyBorder="1" applyAlignment="1">
      <alignment horizontal="center" vertical="top" textRotation="90"/>
    </xf>
    <xf numFmtId="0" fontId="15" fillId="0" borderId="43" xfId="1" applyFont="1" applyFill="1" applyBorder="1" applyAlignment="1">
      <alignment horizontal="center" vertical="top" textRotation="90"/>
    </xf>
    <xf numFmtId="0" fontId="19" fillId="6" borderId="18" xfId="1" applyFont="1" applyFill="1" applyBorder="1" applyAlignment="1">
      <alignment horizontal="center" vertical="center"/>
    </xf>
    <xf numFmtId="0" fontId="19" fillId="6" borderId="17" xfId="1" applyFont="1" applyFill="1" applyBorder="1" applyAlignment="1">
      <alignment horizontal="center" vertical="center"/>
    </xf>
    <xf numFmtId="0" fontId="51" fillId="6" borderId="33" xfId="1" applyFont="1" applyFill="1" applyBorder="1" applyAlignment="1">
      <alignment horizontal="center" vertical="center"/>
    </xf>
    <xf numFmtId="0" fontId="51" fillId="6" borderId="38" xfId="1" applyFont="1" applyFill="1" applyBorder="1" applyAlignment="1">
      <alignment horizontal="center" vertical="center"/>
    </xf>
    <xf numFmtId="0" fontId="51" fillId="6" borderId="29" xfId="1" applyFont="1" applyFill="1" applyBorder="1" applyAlignment="1">
      <alignment horizontal="center" vertical="center"/>
    </xf>
    <xf numFmtId="0" fontId="51" fillId="6" borderId="39" xfId="1" applyFont="1" applyFill="1" applyBorder="1" applyAlignment="1">
      <alignment horizontal="center" vertical="center"/>
    </xf>
    <xf numFmtId="0" fontId="17" fillId="4" borderId="24" xfId="1" applyFont="1" applyFill="1" applyBorder="1" applyAlignment="1">
      <alignment horizontal="center" vertical="center" textRotation="90"/>
    </xf>
    <xf numFmtId="0" fontId="17" fillId="4" borderId="29" xfId="1" applyFont="1" applyFill="1" applyBorder="1" applyAlignment="1">
      <alignment horizontal="center" vertical="center" textRotation="90"/>
    </xf>
    <xf numFmtId="0" fontId="17" fillId="3" borderId="19" xfId="1" applyFont="1" applyFill="1" applyBorder="1" applyAlignment="1">
      <alignment horizontal="center" vertical="center" textRotation="90"/>
    </xf>
    <xf numFmtId="0" fontId="17" fillId="3" borderId="11" xfId="1" applyFont="1" applyFill="1" applyBorder="1" applyAlignment="1">
      <alignment horizontal="center" vertical="center" textRotation="90"/>
    </xf>
    <xf numFmtId="0" fontId="17" fillId="4" borderId="19" xfId="1" applyFont="1" applyFill="1" applyBorder="1" applyAlignment="1">
      <alignment horizontal="center" vertical="center" textRotation="90"/>
    </xf>
    <xf numFmtId="0" fontId="17" fillId="4" borderId="11" xfId="1" applyFont="1" applyFill="1" applyBorder="1" applyAlignment="1">
      <alignment horizontal="center" vertical="center" textRotation="90"/>
    </xf>
    <xf numFmtId="0" fontId="19" fillId="0" borderId="18" xfId="1" applyFont="1" applyFill="1" applyBorder="1" applyAlignment="1">
      <alignment horizontal="center" vertical="center"/>
    </xf>
    <xf numFmtId="0" fontId="19" fillId="0" borderId="24" xfId="1" applyFont="1" applyFill="1" applyBorder="1" applyAlignment="1">
      <alignment horizontal="center" vertical="center"/>
    </xf>
    <xf numFmtId="0" fontId="51" fillId="0" borderId="38" xfId="1" applyFont="1" applyFill="1" applyBorder="1" applyAlignment="1">
      <alignment horizontal="center" vertical="center"/>
    </xf>
    <xf numFmtId="0" fontId="51" fillId="0" borderId="29" xfId="1" applyFont="1" applyFill="1" applyBorder="1" applyAlignment="1">
      <alignment horizontal="center" vertical="center"/>
    </xf>
    <xf numFmtId="0" fontId="19" fillId="6" borderId="40" xfId="1" applyFont="1" applyFill="1" applyBorder="1" applyAlignment="1">
      <alignment horizontal="center" vertical="center"/>
    </xf>
    <xf numFmtId="0" fontId="19" fillId="6" borderId="24" xfId="1" applyFont="1" applyFill="1" applyBorder="1" applyAlignment="1">
      <alignment horizontal="center" vertical="center"/>
    </xf>
  </cellXfs>
  <cellStyles count="5">
    <cellStyle name="Normalny" xfId="0" builtinId="0"/>
    <cellStyle name="Normalny 2" xfId="4" xr:uid="{6EABD08F-AD32-4D7C-901C-CB5F1DF1A718}"/>
    <cellStyle name="Normalny 3" xfId="3" xr:uid="{1F298C12-8168-4978-8324-112D1C6FAAE9}"/>
    <cellStyle name="Normalny 4" xfId="2" xr:uid="{7256B938-2B97-48C1-A81A-663708DAE9DB}"/>
    <cellStyle name="Normalny_Kom_Dyd_Milec_I i IIst_stac_MiBM_ZiIP_MCH_RWkwiecień2008" xfId="1" xr:uid="{AB7B9F3C-5C75-4374-AB14-71E9BB07F6BC}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63498</xdr:colOff>
      <xdr:row>0</xdr:row>
      <xdr:rowOff>495299</xdr:rowOff>
    </xdr:from>
    <xdr:ext cx="6317712" cy="1330730"/>
    <xdr:pic>
      <xdr:nvPicPr>
        <xdr:cNvPr id="2" name="Obraz 1">
          <a:extLst>
            <a:ext uri="{FF2B5EF4-FFF2-40B4-BE49-F238E27FC236}">
              <a16:creationId xmlns:a16="http://schemas.microsoft.com/office/drawing/2014/main" id="{F4390233-199E-4673-8317-8FF4A472E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8" y="495299"/>
          <a:ext cx="6317712" cy="1330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F67B-5FC6-476D-88E9-3E88A09C39A0}">
  <sheetPr>
    <tabColor rgb="FFFFFF00"/>
    <pageSetUpPr fitToPage="1"/>
  </sheetPr>
  <dimension ref="A1:AE90"/>
  <sheetViews>
    <sheetView showGridLines="0" showZeros="0" tabSelected="1" zoomScale="60" zoomScaleNormal="60" zoomScaleSheetLayoutView="30" workbookViewId="0">
      <selection activeCell="E4" sqref="E4:F4"/>
    </sheetView>
  </sheetViews>
  <sheetFormatPr defaultColWidth="9.140625" defaultRowHeight="12.75"/>
  <cols>
    <col min="1" max="1" width="100.7109375" style="1" customWidth="1"/>
    <col min="2" max="2" width="5.7109375" style="1" customWidth="1"/>
    <col min="3" max="3" width="9.7109375" style="1" bestFit="1" customWidth="1"/>
    <col min="4" max="7" width="7.28515625" style="1" customWidth="1"/>
    <col min="8" max="31" width="6.28515625" style="1" customWidth="1"/>
    <col min="32" max="16384" width="9.140625" style="1"/>
  </cols>
  <sheetData>
    <row r="1" spans="1:31" s="20" customFormat="1" ht="46.5" customHeight="1">
      <c r="A1" s="106"/>
      <c r="B1" s="31"/>
      <c r="C1" s="30"/>
      <c r="D1" s="29"/>
      <c r="E1" s="29"/>
      <c r="F1" s="29"/>
      <c r="G1" s="29"/>
      <c r="H1" s="29"/>
      <c r="I1" s="28"/>
      <c r="J1" s="27"/>
      <c r="K1" s="26"/>
      <c r="L1" s="26"/>
      <c r="M1" s="26"/>
      <c r="N1" s="26"/>
      <c r="O1" s="26"/>
      <c r="P1" s="26"/>
      <c r="Q1" s="26"/>
      <c r="R1" s="26"/>
      <c r="S1" s="26"/>
      <c r="T1" s="25"/>
      <c r="U1" s="25"/>
      <c r="V1" s="25"/>
      <c r="W1" s="25"/>
      <c r="X1" s="26"/>
      <c r="Y1" s="26"/>
      <c r="Z1" s="25"/>
      <c r="AA1" s="25"/>
      <c r="AB1" s="25"/>
      <c r="AC1" s="113" t="s">
        <v>0</v>
      </c>
      <c r="AD1" s="26"/>
      <c r="AE1" s="24"/>
    </row>
    <row r="2" spans="1:31" s="20" customFormat="1" ht="60" customHeight="1">
      <c r="A2" s="107"/>
      <c r="B2" s="193" t="s">
        <v>1</v>
      </c>
      <c r="C2" s="194"/>
      <c r="G2" s="194"/>
      <c r="H2" s="194"/>
      <c r="I2" s="194"/>
      <c r="O2" s="195" t="s">
        <v>2</v>
      </c>
      <c r="Q2" s="196"/>
      <c r="R2" s="196"/>
      <c r="S2" s="196"/>
      <c r="T2" s="196"/>
      <c r="U2" s="196"/>
      <c r="V2" s="196"/>
      <c r="W2" s="196"/>
      <c r="X2" s="196"/>
      <c r="Z2" s="196"/>
      <c r="AA2" s="196"/>
      <c r="AB2" s="196"/>
      <c r="AC2" s="196"/>
      <c r="AD2" s="196"/>
      <c r="AE2" s="21"/>
    </row>
    <row r="3" spans="1:31" s="20" customFormat="1" ht="30" customHeight="1">
      <c r="A3" s="108"/>
      <c r="H3" s="197"/>
      <c r="O3" s="198" t="s">
        <v>3</v>
      </c>
      <c r="R3" s="199"/>
      <c r="S3" s="199"/>
      <c r="T3" s="199"/>
      <c r="U3" s="199"/>
      <c r="V3" s="199"/>
      <c r="W3" s="1"/>
      <c r="X3" s="1"/>
      <c r="Z3" s="199"/>
      <c r="AA3" s="199"/>
      <c r="AB3" s="199"/>
      <c r="AC3" s="1"/>
      <c r="AD3" s="1"/>
      <c r="AE3" s="21"/>
    </row>
    <row r="4" spans="1:31" s="20" customFormat="1" ht="30" customHeight="1">
      <c r="A4" s="108"/>
      <c r="B4" s="1"/>
      <c r="C4" s="200"/>
      <c r="D4" s="201" t="s">
        <v>4</v>
      </c>
      <c r="E4" s="221">
        <v>2025</v>
      </c>
      <c r="F4" s="221"/>
      <c r="G4" s="23" t="s">
        <v>38</v>
      </c>
      <c r="H4" s="202"/>
      <c r="I4" s="1"/>
      <c r="M4" s="203"/>
      <c r="N4" s="203"/>
      <c r="O4" s="204" t="s">
        <v>5</v>
      </c>
      <c r="Q4" s="203"/>
      <c r="R4" s="203"/>
      <c r="S4" s="203"/>
      <c r="T4" s="203"/>
      <c r="U4" s="203"/>
      <c r="V4" s="203"/>
      <c r="W4" s="203"/>
      <c r="X4" s="203"/>
      <c r="Y4" s="203"/>
      <c r="AE4" s="21"/>
    </row>
    <row r="5" spans="1:31" s="20" customFormat="1" ht="30" customHeight="1">
      <c r="A5" s="108"/>
      <c r="B5" s="204"/>
      <c r="C5"/>
      <c r="D5" s="1"/>
      <c r="E5"/>
      <c r="F5" s="1"/>
      <c r="G5" s="1"/>
      <c r="H5" s="205"/>
      <c r="I5" s="1"/>
      <c r="L5" s="206"/>
      <c r="M5" s="206"/>
      <c r="N5" s="206"/>
      <c r="O5" s="204" t="s">
        <v>6</v>
      </c>
      <c r="Q5" s="206"/>
      <c r="R5" s="206"/>
      <c r="S5" s="206"/>
      <c r="T5" s="206"/>
      <c r="U5" s="206"/>
      <c r="V5" s="206"/>
      <c r="W5" s="206"/>
      <c r="X5" s="206"/>
      <c r="Z5" s="1"/>
      <c r="AA5" s="1"/>
      <c r="AB5" s="1"/>
      <c r="AC5" s="1"/>
      <c r="AD5" s="1"/>
      <c r="AE5" s="22"/>
    </row>
    <row r="6" spans="1:31" s="20" customFormat="1" ht="10.15" customHeight="1">
      <c r="A6" s="107"/>
      <c r="B6" s="1"/>
      <c r="C6" s="1"/>
      <c r="D6" s="207"/>
      <c r="E6" s="1"/>
      <c r="F6" s="1"/>
      <c r="G6" s="1"/>
      <c r="H6" s="1"/>
      <c r="I6" s="1"/>
      <c r="K6" s="1"/>
      <c r="O6" s="1"/>
      <c r="P6" s="1"/>
      <c r="Q6" s="1"/>
      <c r="R6" s="1"/>
      <c r="S6" s="1"/>
      <c r="T6" s="1"/>
      <c r="U6" s="1"/>
      <c r="V6" s="1"/>
      <c r="W6" s="1"/>
      <c r="X6" s="1"/>
      <c r="Y6" s="123"/>
      <c r="Z6" s="1"/>
      <c r="AA6" s="1"/>
      <c r="AB6" s="1"/>
      <c r="AC6" s="1"/>
      <c r="AD6" s="1"/>
      <c r="AE6" s="21"/>
    </row>
    <row r="7" spans="1:31" s="16" customFormat="1" ht="20.100000000000001" customHeight="1">
      <c r="A7" s="222" t="s">
        <v>7</v>
      </c>
      <c r="B7" s="225" t="s">
        <v>8</v>
      </c>
      <c r="C7" s="228" t="s">
        <v>9</v>
      </c>
      <c r="D7" s="229"/>
      <c r="E7" s="229"/>
      <c r="F7" s="229"/>
      <c r="G7" s="230"/>
      <c r="H7" s="32"/>
      <c r="I7" s="33"/>
      <c r="J7" s="33"/>
      <c r="K7" s="33"/>
      <c r="L7" s="33"/>
      <c r="M7" s="33"/>
      <c r="N7" s="33"/>
      <c r="O7" s="33"/>
      <c r="P7" s="33"/>
      <c r="Q7" s="34" t="s">
        <v>10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9"/>
    </row>
    <row r="8" spans="1:31" s="16" customFormat="1" ht="20.100000000000001" customHeight="1">
      <c r="A8" s="223"/>
      <c r="B8" s="226"/>
      <c r="C8" s="231" t="s">
        <v>11</v>
      </c>
      <c r="D8" s="233" t="s">
        <v>12</v>
      </c>
      <c r="E8" s="233"/>
      <c r="F8" s="233"/>
      <c r="G8" s="234"/>
      <c r="H8" s="19"/>
      <c r="I8" s="18"/>
      <c r="J8" s="18"/>
      <c r="K8" s="18"/>
      <c r="L8" s="18"/>
      <c r="M8" s="18"/>
      <c r="N8" s="18"/>
      <c r="O8" s="18"/>
      <c r="P8" s="18"/>
      <c r="Q8" s="15" t="s">
        <v>13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7"/>
    </row>
    <row r="9" spans="1:31" s="16" customFormat="1" ht="30" customHeight="1">
      <c r="A9" s="223"/>
      <c r="B9" s="226"/>
      <c r="C9" s="231"/>
      <c r="D9" s="235" t="s">
        <v>14</v>
      </c>
      <c r="E9" s="237" t="s">
        <v>15</v>
      </c>
      <c r="F9" s="237" t="s">
        <v>16</v>
      </c>
      <c r="G9" s="239" t="s">
        <v>17</v>
      </c>
      <c r="H9" s="247" t="s">
        <v>18</v>
      </c>
      <c r="I9" s="249" t="s">
        <v>19</v>
      </c>
      <c r="J9" s="241" t="s">
        <v>20</v>
      </c>
      <c r="K9" s="241"/>
      <c r="L9" s="241"/>
      <c r="M9" s="241"/>
      <c r="N9" s="251" t="s">
        <v>18</v>
      </c>
      <c r="O9" s="249" t="s">
        <v>19</v>
      </c>
      <c r="P9" s="253" t="s">
        <v>21</v>
      </c>
      <c r="Q9" s="253"/>
      <c r="R9" s="253"/>
      <c r="S9" s="254"/>
      <c r="T9" s="247" t="s">
        <v>18</v>
      </c>
      <c r="U9" s="249" t="s">
        <v>19</v>
      </c>
      <c r="V9" s="257" t="s">
        <v>22</v>
      </c>
      <c r="W9" s="241"/>
      <c r="X9" s="241"/>
      <c r="Y9" s="258"/>
      <c r="Z9" s="247" t="s">
        <v>18</v>
      </c>
      <c r="AA9" s="249" t="s">
        <v>19</v>
      </c>
      <c r="AB9" s="241" t="s">
        <v>23</v>
      </c>
      <c r="AC9" s="241"/>
      <c r="AD9" s="241"/>
      <c r="AE9" s="242"/>
    </row>
    <row r="10" spans="1:31" s="16" customFormat="1" ht="20.100000000000001" customHeight="1">
      <c r="A10" s="223"/>
      <c r="B10" s="226"/>
      <c r="C10" s="231"/>
      <c r="D10" s="235"/>
      <c r="E10" s="237"/>
      <c r="F10" s="237"/>
      <c r="G10" s="239"/>
      <c r="H10" s="248"/>
      <c r="I10" s="250"/>
      <c r="J10" s="244" t="str">
        <f>IF($E$4&lt;&gt;"",($E$4&amp;"Z")," ")</f>
        <v>2025Z</v>
      </c>
      <c r="K10" s="244"/>
      <c r="L10" s="244"/>
      <c r="M10" s="244"/>
      <c r="N10" s="252"/>
      <c r="O10" s="250"/>
      <c r="P10" s="255" t="str">
        <f>IF($E$4&lt;&gt;"",($E$4&amp;"L")," ")</f>
        <v>2025L</v>
      </c>
      <c r="Q10" s="255"/>
      <c r="R10" s="255"/>
      <c r="S10" s="256"/>
      <c r="T10" s="248"/>
      <c r="U10" s="250"/>
      <c r="V10" s="243" t="str">
        <f>IF($E$4&lt;&gt;"",$E$4+1&amp;"Z","")</f>
        <v>2026Z</v>
      </c>
      <c r="W10" s="244"/>
      <c r="X10" s="244"/>
      <c r="Y10" s="245"/>
      <c r="Z10" s="248"/>
      <c r="AA10" s="250"/>
      <c r="AB10" s="244" t="str">
        <f>IF($E$4&lt;&gt;"",$E$4+1&amp;"L","")</f>
        <v>2026L</v>
      </c>
      <c r="AC10" s="244"/>
      <c r="AD10" s="244"/>
      <c r="AE10" s="246"/>
    </row>
    <row r="11" spans="1:31" s="14" customFormat="1" ht="20.100000000000001" customHeight="1">
      <c r="A11" s="224"/>
      <c r="B11" s="227"/>
      <c r="C11" s="232"/>
      <c r="D11" s="236"/>
      <c r="E11" s="238"/>
      <c r="F11" s="238"/>
      <c r="G11" s="240"/>
      <c r="H11" s="91"/>
      <c r="I11" s="91"/>
      <c r="J11" s="81" t="s">
        <v>24</v>
      </c>
      <c r="K11" s="81" t="s">
        <v>25</v>
      </c>
      <c r="L11" s="81" t="s">
        <v>26</v>
      </c>
      <c r="M11" s="82" t="s">
        <v>27</v>
      </c>
      <c r="N11" s="92"/>
      <c r="O11" s="93"/>
      <c r="P11" s="83" t="s">
        <v>24</v>
      </c>
      <c r="Q11" s="83" t="s">
        <v>25</v>
      </c>
      <c r="R11" s="83" t="s">
        <v>26</v>
      </c>
      <c r="S11" s="83" t="s">
        <v>27</v>
      </c>
      <c r="T11" s="93"/>
      <c r="U11" s="93"/>
      <c r="V11" s="81" t="s">
        <v>24</v>
      </c>
      <c r="W11" s="81" t="s">
        <v>25</v>
      </c>
      <c r="X11" s="81" t="s">
        <v>26</v>
      </c>
      <c r="Y11" s="81" t="s">
        <v>27</v>
      </c>
      <c r="Z11" s="91"/>
      <c r="AA11" s="91"/>
      <c r="AB11" s="81" t="s">
        <v>24</v>
      </c>
      <c r="AC11" s="81" t="s">
        <v>25</v>
      </c>
      <c r="AD11" s="81" t="s">
        <v>26</v>
      </c>
      <c r="AE11" s="84" t="s">
        <v>27</v>
      </c>
    </row>
    <row r="12" spans="1:31" s="14" customFormat="1" ht="30" customHeight="1">
      <c r="A12" s="175" t="s">
        <v>28</v>
      </c>
      <c r="B12" s="176"/>
      <c r="C12" s="176"/>
      <c r="D12" s="176"/>
      <c r="E12" s="176"/>
      <c r="F12" s="176"/>
      <c r="G12" s="176"/>
      <c r="H12" s="208"/>
      <c r="I12" s="208"/>
      <c r="J12" s="208"/>
      <c r="K12" s="208"/>
      <c r="L12" s="208"/>
      <c r="M12" s="208"/>
      <c r="N12" s="209"/>
      <c r="O12" s="210"/>
      <c r="P12" s="209"/>
      <c r="Q12" s="209"/>
      <c r="R12" s="209"/>
      <c r="S12" s="209"/>
      <c r="T12" s="209"/>
      <c r="U12" s="209"/>
      <c r="V12" s="209"/>
      <c r="W12" s="209"/>
      <c r="X12" s="209"/>
      <c r="Y12" s="177"/>
      <c r="Z12" s="177"/>
      <c r="AA12" s="177"/>
      <c r="AB12" s="177"/>
      <c r="AC12" s="177"/>
      <c r="AD12" s="177"/>
      <c r="AE12" s="178"/>
    </row>
    <row r="13" spans="1:31" s="14" customFormat="1" ht="25.35" customHeight="1">
      <c r="A13" s="151" t="s">
        <v>29</v>
      </c>
      <c r="B13" s="40">
        <f>COUNTIF(I13,"E")+COUNTIF(O13,"E")+COUNTIF(U13,"E")+COUNTIF(AA13,"E")</f>
        <v>1</v>
      </c>
      <c r="C13" s="41">
        <f>SUM(D13:G13)</f>
        <v>24</v>
      </c>
      <c r="D13" s="42">
        <f>SUM(J13,P13,V13,AB13)</f>
        <v>8</v>
      </c>
      <c r="E13" s="42">
        <f>SUM(K13,Q13,W13,AC13)</f>
        <v>8</v>
      </c>
      <c r="F13" s="42">
        <f>SUM(L13,R13,X13,AD13)</f>
        <v>0</v>
      </c>
      <c r="G13" s="43">
        <f>SUM(M13,S13,Y13,AE13)</f>
        <v>8</v>
      </c>
      <c r="H13" s="44">
        <v>4</v>
      </c>
      <c r="I13" s="45" t="s">
        <v>30</v>
      </c>
      <c r="J13" s="46">
        <v>8</v>
      </c>
      <c r="K13" s="46">
        <v>8</v>
      </c>
      <c r="L13" s="46"/>
      <c r="M13" s="47">
        <v>8</v>
      </c>
      <c r="N13" s="48"/>
      <c r="O13" s="45"/>
      <c r="P13" s="49"/>
      <c r="Q13" s="49"/>
      <c r="R13" s="49"/>
      <c r="S13" s="50"/>
      <c r="T13" s="54"/>
      <c r="U13" s="45"/>
      <c r="V13" s="46"/>
      <c r="W13" s="46"/>
      <c r="X13" s="46"/>
      <c r="Y13" s="124"/>
      <c r="Z13" s="44"/>
      <c r="AA13" s="45"/>
      <c r="AB13" s="46"/>
      <c r="AC13" s="46"/>
      <c r="AD13" s="46"/>
      <c r="AE13" s="174"/>
    </row>
    <row r="14" spans="1:31" s="14" customFormat="1" ht="25.35" customHeight="1">
      <c r="A14" s="144" t="s">
        <v>31</v>
      </c>
      <c r="B14" s="85">
        <f t="shared" ref="B14" si="0">COUNTIF(I14,"E")+COUNTIF(O14,"E")+COUNTIF(U14,"E")+COUNTIF(AA14,"E")</f>
        <v>1</v>
      </c>
      <c r="C14" s="51">
        <v>16</v>
      </c>
      <c r="D14" s="52">
        <f t="shared" ref="D14:G20" si="1">SUM(J14,P14,V14,AB14)</f>
        <v>8</v>
      </c>
      <c r="E14" s="52">
        <f t="shared" si="1"/>
        <v>8</v>
      </c>
      <c r="F14" s="52">
        <f t="shared" si="1"/>
        <v>0</v>
      </c>
      <c r="G14" s="53">
        <f t="shared" si="1"/>
        <v>0</v>
      </c>
      <c r="H14" s="56">
        <v>2</v>
      </c>
      <c r="I14" s="57" t="s">
        <v>30</v>
      </c>
      <c r="J14" s="58">
        <v>8</v>
      </c>
      <c r="K14" s="58">
        <v>8</v>
      </c>
      <c r="L14" s="58"/>
      <c r="M14" s="59"/>
      <c r="N14" s="60"/>
      <c r="O14" s="57"/>
      <c r="P14" s="61"/>
      <c r="Q14" s="61"/>
      <c r="R14" s="61"/>
      <c r="S14" s="62"/>
      <c r="T14" s="56"/>
      <c r="U14" s="57"/>
      <c r="V14" s="58"/>
      <c r="W14" s="58"/>
      <c r="X14" s="58"/>
      <c r="Y14" s="125"/>
      <c r="Z14" s="37"/>
      <c r="AA14" s="9"/>
      <c r="AB14" s="8"/>
      <c r="AC14" s="8"/>
      <c r="AD14" s="8"/>
      <c r="AE14" s="7"/>
    </row>
    <row r="15" spans="1:31" s="14" customFormat="1" ht="25.35" customHeight="1">
      <c r="A15" s="145" t="s">
        <v>32</v>
      </c>
      <c r="B15" s="40">
        <f>COUNTIF(I15,"E")+COUNTIF(O15,"E")+COUNTIF(U15,"E")+COUNTIF(AA15,"E")</f>
        <v>0</v>
      </c>
      <c r="C15" s="41">
        <f>SUM(D15:G15)</f>
        <v>16</v>
      </c>
      <c r="D15" s="42">
        <f>SUM(J15,P15,V15,AB15)</f>
        <v>8</v>
      </c>
      <c r="E15" s="42">
        <f>SUM(K15,Q15,W15,AC15)</f>
        <v>8</v>
      </c>
      <c r="F15" s="42">
        <f>SUM(L15,R15,X15,AD15)</f>
        <v>0</v>
      </c>
      <c r="G15" s="43">
        <f>SUM(M15,S15,Y15,AE15)</f>
        <v>0</v>
      </c>
      <c r="H15" s="44"/>
      <c r="I15" s="45"/>
      <c r="J15" s="46"/>
      <c r="K15" s="46"/>
      <c r="L15" s="46"/>
      <c r="M15" s="47"/>
      <c r="N15" s="48">
        <v>2</v>
      </c>
      <c r="O15" s="45"/>
      <c r="P15" s="49">
        <v>8</v>
      </c>
      <c r="Q15" s="49">
        <v>8</v>
      </c>
      <c r="R15" s="49"/>
      <c r="S15" s="50"/>
      <c r="T15" s="44"/>
      <c r="U15" s="45"/>
      <c r="V15" s="46"/>
      <c r="W15" s="46"/>
      <c r="X15" s="46"/>
      <c r="Y15" s="124"/>
      <c r="Z15" s="35"/>
      <c r="AA15" s="13"/>
      <c r="AB15" s="12"/>
      <c r="AC15" s="12"/>
      <c r="AD15" s="12"/>
      <c r="AE15" s="11"/>
    </row>
    <row r="16" spans="1:31" s="14" customFormat="1" ht="25.35" customHeight="1">
      <c r="A16" s="148" t="s">
        <v>33</v>
      </c>
      <c r="B16" s="63">
        <f>COUNTIF(I16,"E")+COUNTIF(O16,"E")+COUNTIF(U16,"E")+COUNTIF(AA16,"E")</f>
        <v>0</v>
      </c>
      <c r="C16" s="64">
        <f>SUM(D16:G16)</f>
        <v>30</v>
      </c>
      <c r="D16" s="65">
        <f t="shared" si="1"/>
        <v>0</v>
      </c>
      <c r="E16" s="65">
        <f t="shared" si="1"/>
        <v>30</v>
      </c>
      <c r="F16" s="65">
        <f t="shared" si="1"/>
        <v>0</v>
      </c>
      <c r="G16" s="66">
        <f t="shared" si="1"/>
        <v>0</v>
      </c>
      <c r="H16" s="44"/>
      <c r="I16" s="45"/>
      <c r="J16" s="46"/>
      <c r="K16" s="46"/>
      <c r="L16" s="46"/>
      <c r="M16" s="47"/>
      <c r="N16" s="48">
        <v>2</v>
      </c>
      <c r="O16" s="45"/>
      <c r="P16" s="49"/>
      <c r="Q16" s="49">
        <v>30</v>
      </c>
      <c r="R16" s="49"/>
      <c r="S16" s="50"/>
      <c r="T16" s="44"/>
      <c r="U16" s="45"/>
      <c r="V16" s="46"/>
      <c r="W16" s="46"/>
      <c r="X16" s="46"/>
      <c r="Y16" s="124"/>
      <c r="Z16" s="35"/>
      <c r="AA16" s="13"/>
      <c r="AB16" s="12"/>
      <c r="AC16" s="12"/>
      <c r="AD16" s="12"/>
      <c r="AE16" s="11"/>
    </row>
    <row r="17" spans="1:31" s="14" customFormat="1" ht="25.35" customHeight="1">
      <c r="A17" s="149" t="s">
        <v>34</v>
      </c>
      <c r="B17" s="67">
        <f>COUNTIF(I17,"E")+COUNTIF(O17,"E")+COUNTIF(U17,"E")+COUNTIF(AA17,"E")</f>
        <v>0</v>
      </c>
      <c r="C17" s="68">
        <f>SUM(D17:G17)</f>
        <v>0</v>
      </c>
      <c r="D17" s="69">
        <f t="shared" si="1"/>
        <v>0</v>
      </c>
      <c r="E17" s="69">
        <f t="shared" si="1"/>
        <v>0</v>
      </c>
      <c r="F17" s="69">
        <f t="shared" si="1"/>
        <v>0</v>
      </c>
      <c r="G17" s="70">
        <f t="shared" si="1"/>
        <v>0</v>
      </c>
      <c r="H17" s="44"/>
      <c r="I17" s="45"/>
      <c r="J17" s="46"/>
      <c r="K17" s="46"/>
      <c r="L17" s="46"/>
      <c r="M17" s="47"/>
      <c r="N17" s="48"/>
      <c r="O17" s="45"/>
      <c r="P17" s="49"/>
      <c r="Q17" s="49"/>
      <c r="R17" s="49"/>
      <c r="S17" s="50"/>
      <c r="T17" s="44"/>
      <c r="U17" s="45"/>
      <c r="V17" s="46"/>
      <c r="W17" s="46"/>
      <c r="X17" s="46"/>
      <c r="Y17" s="124"/>
      <c r="Z17" s="35"/>
      <c r="AA17" s="13"/>
      <c r="AB17" s="12"/>
      <c r="AC17" s="12"/>
      <c r="AD17" s="12"/>
      <c r="AE17" s="11"/>
    </row>
    <row r="18" spans="1:31" s="14" customFormat="1" ht="25.35" customHeight="1">
      <c r="A18" s="150" t="s">
        <v>35</v>
      </c>
      <c r="B18" s="85">
        <f>COUNTIF(I18,"E")+COUNTIF(O18,"E")+COUNTIF(U18,"E")+COUNTIF(AA18,"E")</f>
        <v>0</v>
      </c>
      <c r="C18" s="51">
        <f>SUM(D18:G18)</f>
        <v>0</v>
      </c>
      <c r="D18" s="52">
        <f t="shared" si="1"/>
        <v>0</v>
      </c>
      <c r="E18" s="52">
        <f t="shared" si="1"/>
        <v>0</v>
      </c>
      <c r="F18" s="52">
        <f t="shared" si="1"/>
        <v>0</v>
      </c>
      <c r="G18" s="53">
        <f t="shared" si="1"/>
        <v>0</v>
      </c>
      <c r="H18" s="44"/>
      <c r="I18" s="45"/>
      <c r="J18" s="46"/>
      <c r="K18" s="46"/>
      <c r="L18" s="46"/>
      <c r="M18" s="47"/>
      <c r="N18" s="48"/>
      <c r="O18" s="45"/>
      <c r="P18" s="49"/>
      <c r="Q18" s="49"/>
      <c r="R18" s="49"/>
      <c r="S18" s="50"/>
      <c r="T18" s="44"/>
      <c r="U18" s="45"/>
      <c r="V18" s="46"/>
      <c r="W18" s="46"/>
      <c r="X18" s="46"/>
      <c r="Y18" s="124"/>
      <c r="Z18" s="35"/>
      <c r="AA18" s="13"/>
      <c r="AB18" s="12"/>
      <c r="AC18" s="12"/>
      <c r="AD18" s="12"/>
      <c r="AE18" s="11"/>
    </row>
    <row r="19" spans="1:31" s="14" customFormat="1" ht="25.35" customHeight="1">
      <c r="A19" s="160" t="s">
        <v>36</v>
      </c>
      <c r="B19" s="67">
        <f t="shared" ref="B19:B20" si="2">COUNTIF(I19,"E")+COUNTIF(O19,"E")+COUNTIF(U19,"E")+COUNTIF(AA19,"E")</f>
        <v>0</v>
      </c>
      <c r="C19" s="68">
        <f t="shared" ref="C19:C20" si="3">SUM(D19:G19)</f>
        <v>4</v>
      </c>
      <c r="D19" s="69">
        <f t="shared" si="1"/>
        <v>4</v>
      </c>
      <c r="E19" s="69">
        <f t="shared" si="1"/>
        <v>0</v>
      </c>
      <c r="F19" s="69">
        <f t="shared" si="1"/>
        <v>0</v>
      </c>
      <c r="G19" s="70">
        <f t="shared" si="1"/>
        <v>0</v>
      </c>
      <c r="H19" s="161" t="s">
        <v>37</v>
      </c>
      <c r="I19" s="162" t="s">
        <v>38</v>
      </c>
      <c r="J19" s="163">
        <v>4</v>
      </c>
      <c r="K19" s="163"/>
      <c r="L19" s="163"/>
      <c r="M19" s="164"/>
      <c r="N19" s="165"/>
      <c r="O19" s="162"/>
      <c r="P19" s="166"/>
      <c r="Q19" s="166"/>
      <c r="R19" s="166"/>
      <c r="S19" s="167"/>
      <c r="T19" s="168"/>
      <c r="U19" s="162"/>
      <c r="V19" s="163"/>
      <c r="W19" s="163"/>
      <c r="X19" s="163"/>
      <c r="Y19" s="169"/>
      <c r="Z19" s="170"/>
      <c r="AA19" s="171"/>
      <c r="AB19" s="172"/>
      <c r="AC19" s="172"/>
      <c r="AD19" s="172"/>
      <c r="AE19" s="173"/>
    </row>
    <row r="20" spans="1:31" s="14" customFormat="1" ht="25.35" customHeight="1">
      <c r="A20" s="152" t="s">
        <v>39</v>
      </c>
      <c r="B20" s="77">
        <f t="shared" si="2"/>
        <v>0</v>
      </c>
      <c r="C20" s="78">
        <f t="shared" si="3"/>
        <v>2</v>
      </c>
      <c r="D20" s="79">
        <f t="shared" si="1"/>
        <v>0</v>
      </c>
      <c r="E20" s="79">
        <f t="shared" si="1"/>
        <v>0</v>
      </c>
      <c r="F20" s="79">
        <f t="shared" si="1"/>
        <v>0</v>
      </c>
      <c r="G20" s="80">
        <f t="shared" si="1"/>
        <v>2</v>
      </c>
      <c r="H20" s="112"/>
      <c r="I20" s="71"/>
      <c r="J20" s="72"/>
      <c r="K20" s="72"/>
      <c r="L20" s="72"/>
      <c r="M20" s="73"/>
      <c r="N20" s="128"/>
      <c r="O20" s="71"/>
      <c r="P20" s="74"/>
      <c r="Q20" s="74"/>
      <c r="R20" s="74"/>
      <c r="S20" s="75"/>
      <c r="T20" s="112" t="s">
        <v>37</v>
      </c>
      <c r="U20" s="71" t="s">
        <v>38</v>
      </c>
      <c r="V20" s="72"/>
      <c r="W20" s="72"/>
      <c r="X20" s="72"/>
      <c r="Y20" s="126">
        <v>2</v>
      </c>
      <c r="Z20" s="127"/>
      <c r="AA20" s="114"/>
      <c r="AB20" s="115"/>
      <c r="AC20" s="115"/>
      <c r="AD20" s="115"/>
      <c r="AE20" s="116"/>
    </row>
    <row r="21" spans="1:31" s="10" customFormat="1" ht="30" customHeight="1">
      <c r="A21" s="156" t="s">
        <v>40</v>
      </c>
      <c r="B21" s="157"/>
      <c r="C21" s="157"/>
      <c r="D21" s="157"/>
      <c r="E21" s="157"/>
      <c r="F21" s="157"/>
      <c r="G21" s="157"/>
      <c r="H21" s="208"/>
      <c r="I21" s="208"/>
      <c r="J21" s="208"/>
      <c r="K21" s="208"/>
      <c r="L21" s="208"/>
      <c r="M21" s="208"/>
      <c r="N21" s="209"/>
      <c r="O21" s="210"/>
      <c r="P21" s="209"/>
      <c r="Q21" s="209"/>
      <c r="R21" s="209"/>
      <c r="S21" s="209"/>
      <c r="T21" s="209"/>
      <c r="U21" s="209"/>
      <c r="V21" s="209"/>
      <c r="W21" s="209"/>
      <c r="X21" s="209"/>
      <c r="Y21" s="158"/>
      <c r="Z21" s="158"/>
      <c r="AA21" s="158"/>
      <c r="AB21" s="158"/>
      <c r="AC21" s="158"/>
      <c r="AD21" s="158"/>
      <c r="AE21" s="159"/>
    </row>
    <row r="22" spans="1:31" s="10" customFormat="1" ht="30" customHeight="1">
      <c r="A22" s="140" t="s">
        <v>41</v>
      </c>
      <c r="B22" s="63">
        <f t="shared" ref="B22:B24" si="4">COUNTIF(I22,"E")+COUNTIF(O22,"E")+COUNTIF(U22,"E")+COUNTIF(AA22,"E")</f>
        <v>0</v>
      </c>
      <c r="C22" s="64">
        <f t="shared" ref="C22:C24" si="5">SUM(D22:G22)</f>
        <v>48</v>
      </c>
      <c r="D22" s="65">
        <f t="shared" ref="D22:G44" si="6">SUM(J22,P22,V22,AB22)</f>
        <v>24</v>
      </c>
      <c r="E22" s="65">
        <f t="shared" si="6"/>
        <v>0</v>
      </c>
      <c r="F22" s="65">
        <f t="shared" si="6"/>
        <v>24</v>
      </c>
      <c r="G22" s="66">
        <f t="shared" si="6"/>
        <v>0</v>
      </c>
      <c r="H22" s="44">
        <v>6</v>
      </c>
      <c r="I22" s="45"/>
      <c r="J22" s="46">
        <v>24</v>
      </c>
      <c r="K22" s="46"/>
      <c r="L22" s="46">
        <v>24</v>
      </c>
      <c r="M22" s="47"/>
      <c r="N22" s="48"/>
      <c r="O22" s="45"/>
      <c r="P22" s="49"/>
      <c r="Q22" s="49"/>
      <c r="R22" s="49"/>
      <c r="S22" s="50"/>
      <c r="T22" s="55"/>
      <c r="U22" s="45"/>
      <c r="V22" s="46"/>
      <c r="W22" s="46"/>
      <c r="X22" s="46"/>
      <c r="Y22" s="124"/>
      <c r="Z22" s="38"/>
      <c r="AA22" s="9"/>
      <c r="AB22" s="8"/>
      <c r="AC22" s="8"/>
      <c r="AD22" s="8"/>
      <c r="AE22" s="7"/>
    </row>
    <row r="23" spans="1:31" s="10" customFormat="1" ht="30" customHeight="1">
      <c r="A23" s="141" t="s">
        <v>42</v>
      </c>
      <c r="B23" s="67">
        <f t="shared" si="4"/>
        <v>0</v>
      </c>
      <c r="C23" s="68">
        <f t="shared" si="5"/>
        <v>0</v>
      </c>
      <c r="D23" s="69">
        <f t="shared" si="6"/>
        <v>0</v>
      </c>
      <c r="E23" s="69">
        <f t="shared" si="6"/>
        <v>0</v>
      </c>
      <c r="F23" s="69">
        <f t="shared" si="6"/>
        <v>0</v>
      </c>
      <c r="G23" s="70">
        <f t="shared" si="6"/>
        <v>0</v>
      </c>
      <c r="H23" s="56"/>
      <c r="I23" s="57"/>
      <c r="J23" s="58"/>
      <c r="K23" s="58"/>
      <c r="L23" s="58"/>
      <c r="M23" s="59"/>
      <c r="N23" s="60"/>
      <c r="O23" s="57"/>
      <c r="P23" s="61"/>
      <c r="Q23" s="61"/>
      <c r="R23" s="61"/>
      <c r="S23" s="62"/>
      <c r="T23" s="60"/>
      <c r="U23" s="57"/>
      <c r="V23" s="58"/>
      <c r="W23" s="58"/>
      <c r="X23" s="58"/>
      <c r="Y23" s="125"/>
      <c r="Z23" s="36"/>
      <c r="AA23" s="13"/>
      <c r="AB23" s="12"/>
      <c r="AC23" s="12"/>
      <c r="AD23" s="12"/>
      <c r="AE23" s="11"/>
    </row>
    <row r="24" spans="1:31" s="10" customFormat="1" ht="30" customHeight="1">
      <c r="A24" s="142" t="s">
        <v>43</v>
      </c>
      <c r="B24" s="85">
        <f t="shared" si="4"/>
        <v>0</v>
      </c>
      <c r="C24" s="51">
        <f t="shared" si="5"/>
        <v>0</v>
      </c>
      <c r="D24" s="52">
        <f t="shared" si="6"/>
        <v>0</v>
      </c>
      <c r="E24" s="52">
        <f t="shared" si="6"/>
        <v>0</v>
      </c>
      <c r="F24" s="52">
        <f t="shared" si="6"/>
        <v>0</v>
      </c>
      <c r="G24" s="53">
        <f t="shared" si="6"/>
        <v>0</v>
      </c>
      <c r="H24" s="44"/>
      <c r="I24" s="45"/>
      <c r="J24" s="46"/>
      <c r="K24" s="46"/>
      <c r="L24" s="46"/>
      <c r="M24" s="47"/>
      <c r="N24" s="48"/>
      <c r="O24" s="45"/>
      <c r="P24" s="49"/>
      <c r="Q24" s="49"/>
      <c r="R24" s="49"/>
      <c r="S24" s="50"/>
      <c r="T24" s="55"/>
      <c r="U24" s="45"/>
      <c r="V24" s="46"/>
      <c r="W24" s="46"/>
      <c r="X24" s="46"/>
      <c r="Y24" s="124"/>
      <c r="Z24" s="36"/>
      <c r="AA24" s="13"/>
      <c r="AB24" s="12"/>
      <c r="AC24" s="12"/>
      <c r="AD24" s="12"/>
      <c r="AE24" s="11"/>
    </row>
    <row r="25" spans="1:31" s="6" customFormat="1" ht="24.95" customHeight="1">
      <c r="A25" s="146" t="s">
        <v>44</v>
      </c>
      <c r="B25" s="85">
        <f t="shared" ref="B25:B32" si="7">COUNTIF(I25,"E")+COUNTIF(O25,"E")+COUNTIF(U25,"E")+COUNTIF(AA25,"E")</f>
        <v>1</v>
      </c>
      <c r="C25" s="51">
        <f t="shared" ref="C25:C32" si="8">SUM(D25:G25)</f>
        <v>16</v>
      </c>
      <c r="D25" s="42">
        <f t="shared" ref="D25:G29" si="9">SUM(J25,P25,V25,AB25)</f>
        <v>8</v>
      </c>
      <c r="E25" s="42">
        <f t="shared" si="9"/>
        <v>0</v>
      </c>
      <c r="F25" s="42">
        <f t="shared" si="9"/>
        <v>0</v>
      </c>
      <c r="G25" s="43">
        <f t="shared" si="9"/>
        <v>8</v>
      </c>
      <c r="H25" s="44">
        <v>2</v>
      </c>
      <c r="I25" s="45" t="s">
        <v>30</v>
      </c>
      <c r="J25" s="46">
        <v>8</v>
      </c>
      <c r="K25" s="46"/>
      <c r="L25" s="46"/>
      <c r="M25" s="47">
        <v>8</v>
      </c>
      <c r="N25" s="48"/>
      <c r="O25" s="45"/>
      <c r="P25" s="49"/>
      <c r="Q25" s="49"/>
      <c r="R25" s="49"/>
      <c r="S25" s="50"/>
      <c r="T25" s="55"/>
      <c r="U25" s="45"/>
      <c r="V25" s="46"/>
      <c r="W25" s="46"/>
      <c r="X25" s="46"/>
      <c r="Y25" s="124"/>
      <c r="Z25" s="36"/>
      <c r="AA25" s="13"/>
      <c r="AB25" s="12"/>
      <c r="AC25" s="12"/>
      <c r="AD25" s="12"/>
      <c r="AE25" s="11"/>
    </row>
    <row r="26" spans="1:31" s="6" customFormat="1" ht="24.95" customHeight="1">
      <c r="A26" s="146" t="s">
        <v>45</v>
      </c>
      <c r="B26" s="85">
        <f t="shared" si="7"/>
        <v>1</v>
      </c>
      <c r="C26" s="51">
        <f t="shared" si="8"/>
        <v>16</v>
      </c>
      <c r="D26" s="42">
        <f t="shared" si="9"/>
        <v>8</v>
      </c>
      <c r="E26" s="42">
        <f t="shared" si="9"/>
        <v>0</v>
      </c>
      <c r="F26" s="42">
        <f t="shared" si="9"/>
        <v>8</v>
      </c>
      <c r="G26" s="43">
        <f t="shared" si="9"/>
        <v>0</v>
      </c>
      <c r="H26" s="56">
        <v>2</v>
      </c>
      <c r="I26" s="57" t="s">
        <v>30</v>
      </c>
      <c r="J26" s="58">
        <v>8</v>
      </c>
      <c r="K26" s="58"/>
      <c r="L26" s="58">
        <v>8</v>
      </c>
      <c r="M26" s="59"/>
      <c r="N26" s="60"/>
      <c r="O26" s="57"/>
      <c r="P26" s="61"/>
      <c r="Q26" s="61"/>
      <c r="R26" s="61"/>
      <c r="S26" s="62"/>
      <c r="T26" s="60"/>
      <c r="U26" s="57"/>
      <c r="V26" s="58"/>
      <c r="W26" s="58"/>
      <c r="X26" s="58"/>
      <c r="Y26" s="125"/>
      <c r="Z26" s="37"/>
      <c r="AA26" s="9"/>
      <c r="AB26" s="8"/>
      <c r="AC26" s="8"/>
      <c r="AD26" s="8"/>
      <c r="AE26" s="7"/>
    </row>
    <row r="27" spans="1:31" s="6" customFormat="1" ht="24.95" customHeight="1">
      <c r="A27" s="143" t="s">
        <v>46</v>
      </c>
      <c r="B27" s="85">
        <f t="shared" si="7"/>
        <v>1</v>
      </c>
      <c r="C27" s="51">
        <f t="shared" si="8"/>
        <v>16</v>
      </c>
      <c r="D27" s="42">
        <f t="shared" si="9"/>
        <v>8</v>
      </c>
      <c r="E27" s="42">
        <f t="shared" si="9"/>
        <v>8</v>
      </c>
      <c r="F27" s="42">
        <f t="shared" si="9"/>
        <v>0</v>
      </c>
      <c r="G27" s="43">
        <f t="shared" si="9"/>
        <v>0</v>
      </c>
      <c r="H27" s="44">
        <v>2</v>
      </c>
      <c r="I27" s="45" t="s">
        <v>30</v>
      </c>
      <c r="J27" s="46">
        <v>8</v>
      </c>
      <c r="K27" s="46">
        <v>8</v>
      </c>
      <c r="L27" s="46"/>
      <c r="M27" s="47"/>
      <c r="N27" s="48"/>
      <c r="O27" s="45"/>
      <c r="P27" s="49"/>
      <c r="Q27" s="49"/>
      <c r="R27" s="49"/>
      <c r="S27" s="50"/>
      <c r="T27" s="55"/>
      <c r="U27" s="45"/>
      <c r="V27" s="46"/>
      <c r="W27" s="46"/>
      <c r="X27" s="46"/>
      <c r="Y27" s="124"/>
      <c r="Z27" s="36"/>
      <c r="AA27" s="13"/>
      <c r="AB27" s="12"/>
      <c r="AC27" s="12"/>
      <c r="AD27" s="12"/>
      <c r="AE27" s="11"/>
    </row>
    <row r="28" spans="1:31" s="6" customFormat="1" ht="24.95" customHeight="1">
      <c r="A28" s="147" t="s">
        <v>47</v>
      </c>
      <c r="B28" s="85">
        <f t="shared" si="7"/>
        <v>0</v>
      </c>
      <c r="C28" s="51">
        <f t="shared" si="8"/>
        <v>16</v>
      </c>
      <c r="D28" s="42">
        <f t="shared" si="9"/>
        <v>6</v>
      </c>
      <c r="E28" s="42">
        <f t="shared" si="9"/>
        <v>0</v>
      </c>
      <c r="F28" s="42">
        <f t="shared" si="9"/>
        <v>0</v>
      </c>
      <c r="G28" s="43">
        <f t="shared" si="9"/>
        <v>10</v>
      </c>
      <c r="H28" s="44">
        <v>2</v>
      </c>
      <c r="I28" s="45"/>
      <c r="J28" s="46">
        <v>6</v>
      </c>
      <c r="K28" s="46"/>
      <c r="L28" s="46"/>
      <c r="M28" s="47">
        <v>10</v>
      </c>
      <c r="N28" s="48"/>
      <c r="O28" s="45"/>
      <c r="P28" s="49"/>
      <c r="Q28" s="49"/>
      <c r="R28" s="49"/>
      <c r="S28" s="50"/>
      <c r="T28" s="55"/>
      <c r="U28" s="45"/>
      <c r="V28" s="46"/>
      <c r="W28" s="46"/>
      <c r="X28" s="46"/>
      <c r="Y28" s="124"/>
      <c r="Z28" s="36"/>
      <c r="AA28" s="13"/>
      <c r="AB28" s="12"/>
      <c r="AC28" s="12"/>
      <c r="AD28" s="12"/>
      <c r="AE28" s="11"/>
    </row>
    <row r="29" spans="1:31" s="6" customFormat="1" ht="24.95" customHeight="1">
      <c r="A29" s="146" t="s">
        <v>48</v>
      </c>
      <c r="B29" s="85">
        <f t="shared" si="7"/>
        <v>0</v>
      </c>
      <c r="C29" s="51">
        <f t="shared" si="8"/>
        <v>32</v>
      </c>
      <c r="D29" s="42">
        <f t="shared" si="9"/>
        <v>8</v>
      </c>
      <c r="E29" s="42">
        <f t="shared" si="9"/>
        <v>0</v>
      </c>
      <c r="F29" s="42">
        <f t="shared" si="9"/>
        <v>24</v>
      </c>
      <c r="G29" s="43">
        <f t="shared" si="9"/>
        <v>0</v>
      </c>
      <c r="H29" s="56"/>
      <c r="I29" s="57"/>
      <c r="J29" s="58"/>
      <c r="K29" s="58"/>
      <c r="L29" s="58"/>
      <c r="M29" s="59"/>
      <c r="N29" s="60">
        <v>5</v>
      </c>
      <c r="O29" s="57"/>
      <c r="P29" s="61">
        <v>8</v>
      </c>
      <c r="Q29" s="61"/>
      <c r="R29" s="61">
        <v>24</v>
      </c>
      <c r="S29" s="62"/>
      <c r="T29" s="60"/>
      <c r="U29" s="57"/>
      <c r="V29" s="58"/>
      <c r="W29" s="58"/>
      <c r="X29" s="58"/>
      <c r="Y29" s="125"/>
      <c r="Z29" s="36"/>
      <c r="AA29" s="13"/>
      <c r="AB29" s="12"/>
      <c r="AC29" s="12"/>
      <c r="AD29" s="12"/>
      <c r="AE29" s="11"/>
    </row>
    <row r="30" spans="1:31" s="6" customFormat="1" ht="24.95" customHeight="1">
      <c r="A30" s="143" t="s">
        <v>49</v>
      </c>
      <c r="B30" s="40">
        <f t="shared" si="7"/>
        <v>0</v>
      </c>
      <c r="C30" s="41">
        <f t="shared" si="8"/>
        <v>32</v>
      </c>
      <c r="D30" s="42">
        <f t="shared" si="6"/>
        <v>8</v>
      </c>
      <c r="E30" s="42">
        <f t="shared" si="6"/>
        <v>0</v>
      </c>
      <c r="F30" s="42">
        <f t="shared" si="6"/>
        <v>16</v>
      </c>
      <c r="G30" s="43">
        <f t="shared" si="6"/>
        <v>8</v>
      </c>
      <c r="H30" s="44">
        <v>2</v>
      </c>
      <c r="I30" s="45"/>
      <c r="J30" s="46"/>
      <c r="K30" s="46"/>
      <c r="L30" s="46">
        <v>16</v>
      </c>
      <c r="M30" s="47"/>
      <c r="N30" s="48">
        <v>3</v>
      </c>
      <c r="O30" s="45"/>
      <c r="P30" s="49">
        <v>8</v>
      </c>
      <c r="Q30" s="49"/>
      <c r="R30" s="49"/>
      <c r="S30" s="50">
        <v>8</v>
      </c>
      <c r="T30" s="55"/>
      <c r="U30" s="45"/>
      <c r="V30" s="46"/>
      <c r="W30" s="46"/>
      <c r="X30" s="46"/>
      <c r="Y30" s="124"/>
      <c r="Z30" s="38"/>
      <c r="AA30" s="9"/>
      <c r="AB30" s="8"/>
      <c r="AC30" s="8"/>
      <c r="AD30" s="8"/>
      <c r="AE30" s="7"/>
    </row>
    <row r="31" spans="1:31" s="6" customFormat="1" ht="24.95" customHeight="1">
      <c r="A31" s="143" t="s">
        <v>50</v>
      </c>
      <c r="B31" s="85">
        <f t="shared" si="7"/>
        <v>1</v>
      </c>
      <c r="C31" s="51">
        <f t="shared" si="8"/>
        <v>16</v>
      </c>
      <c r="D31" s="42">
        <f t="shared" ref="D31:G32" si="10">SUM(J31,P31,V31,AB31)</f>
        <v>8</v>
      </c>
      <c r="E31" s="42">
        <f t="shared" si="10"/>
        <v>8</v>
      </c>
      <c r="F31" s="42">
        <f t="shared" si="10"/>
        <v>0</v>
      </c>
      <c r="G31" s="43">
        <f t="shared" si="10"/>
        <v>0</v>
      </c>
      <c r="H31" s="44"/>
      <c r="I31" s="45"/>
      <c r="J31" s="46"/>
      <c r="K31" s="46"/>
      <c r="L31" s="46"/>
      <c r="M31" s="47"/>
      <c r="N31" s="48">
        <v>2</v>
      </c>
      <c r="O31" s="45" t="s">
        <v>30</v>
      </c>
      <c r="P31" s="49">
        <v>8</v>
      </c>
      <c r="Q31" s="49">
        <v>8</v>
      </c>
      <c r="R31" s="49"/>
      <c r="S31" s="50"/>
      <c r="T31" s="55"/>
      <c r="U31" s="45"/>
      <c r="V31" s="46"/>
      <c r="W31" s="46"/>
      <c r="X31" s="46"/>
      <c r="Y31" s="124"/>
      <c r="Z31" s="36"/>
      <c r="AA31" s="13"/>
      <c r="AB31" s="12"/>
      <c r="AC31" s="12"/>
      <c r="AD31" s="12"/>
      <c r="AE31" s="11"/>
    </row>
    <row r="32" spans="1:31" s="6" customFormat="1" ht="24.95" customHeight="1">
      <c r="A32" s="154" t="s">
        <v>51</v>
      </c>
      <c r="B32" s="67">
        <f t="shared" si="7"/>
        <v>1</v>
      </c>
      <c r="C32" s="68">
        <f t="shared" si="8"/>
        <v>16</v>
      </c>
      <c r="D32" s="69">
        <f t="shared" si="10"/>
        <v>8</v>
      </c>
      <c r="E32" s="69">
        <f t="shared" si="10"/>
        <v>0</v>
      </c>
      <c r="F32" s="69">
        <f t="shared" si="10"/>
        <v>0</v>
      </c>
      <c r="G32" s="70">
        <f t="shared" si="10"/>
        <v>8</v>
      </c>
      <c r="H32" s="44"/>
      <c r="I32" s="45"/>
      <c r="J32" s="46"/>
      <c r="K32" s="46"/>
      <c r="L32" s="46"/>
      <c r="M32" s="47"/>
      <c r="N32" s="48">
        <v>2</v>
      </c>
      <c r="O32" s="45" t="s">
        <v>30</v>
      </c>
      <c r="P32" s="49">
        <v>8</v>
      </c>
      <c r="Q32" s="49"/>
      <c r="R32" s="49"/>
      <c r="S32" s="50">
        <v>8</v>
      </c>
      <c r="T32" s="55"/>
      <c r="U32" s="45"/>
      <c r="V32" s="46"/>
      <c r="W32" s="46"/>
      <c r="X32" s="46"/>
      <c r="Y32" s="124"/>
      <c r="Z32" s="36"/>
      <c r="AA32" s="13"/>
      <c r="AB32" s="12"/>
      <c r="AC32" s="12"/>
      <c r="AD32" s="12"/>
      <c r="AE32" s="11"/>
    </row>
    <row r="33" spans="1:31" s="6" customFormat="1" ht="24.95" customHeight="1">
      <c r="A33" s="143" t="s">
        <v>52</v>
      </c>
      <c r="B33" s="85">
        <f t="shared" ref="B33:B52" si="11">COUNTIF(I33,"E")+COUNTIF(O33,"E")+COUNTIF(U33,"E")+COUNTIF(AA33,"E")</f>
        <v>0</v>
      </c>
      <c r="C33" s="51">
        <f t="shared" ref="C33:C52" si="12">SUM(D33:G33)</f>
        <v>16</v>
      </c>
      <c r="D33" s="42">
        <f t="shared" si="6"/>
        <v>8</v>
      </c>
      <c r="E33" s="42">
        <f t="shared" si="6"/>
        <v>0</v>
      </c>
      <c r="F33" s="42">
        <f t="shared" si="6"/>
        <v>8</v>
      </c>
      <c r="G33" s="43">
        <f t="shared" si="6"/>
        <v>0</v>
      </c>
      <c r="H33" s="44"/>
      <c r="I33" s="45"/>
      <c r="J33" s="46"/>
      <c r="K33" s="46"/>
      <c r="L33" s="46"/>
      <c r="M33" s="47"/>
      <c r="N33" s="48">
        <v>2</v>
      </c>
      <c r="O33" s="45"/>
      <c r="P33" s="49">
        <v>8</v>
      </c>
      <c r="Q33" s="49"/>
      <c r="R33" s="49">
        <v>8</v>
      </c>
      <c r="S33" s="50"/>
      <c r="T33" s="55"/>
      <c r="U33" s="45"/>
      <c r="V33" s="46"/>
      <c r="W33" s="46"/>
      <c r="X33" s="46"/>
      <c r="Y33" s="124"/>
      <c r="Z33" s="36"/>
      <c r="AA33" s="13"/>
      <c r="AB33" s="12"/>
      <c r="AC33" s="12"/>
      <c r="AD33" s="12"/>
      <c r="AE33" s="11"/>
    </row>
    <row r="34" spans="1:31" s="6" customFormat="1" ht="24.95" customHeight="1">
      <c r="A34" s="143" t="s">
        <v>53</v>
      </c>
      <c r="B34" s="85">
        <f t="shared" si="11"/>
        <v>0</v>
      </c>
      <c r="C34" s="51">
        <f t="shared" si="12"/>
        <v>16</v>
      </c>
      <c r="D34" s="65">
        <f t="shared" si="6"/>
        <v>8</v>
      </c>
      <c r="E34" s="42">
        <f t="shared" si="6"/>
        <v>0</v>
      </c>
      <c r="F34" s="42">
        <f t="shared" si="6"/>
        <v>8</v>
      </c>
      <c r="G34" s="43">
        <f t="shared" si="6"/>
        <v>0</v>
      </c>
      <c r="H34" s="44"/>
      <c r="I34" s="45"/>
      <c r="J34" s="46"/>
      <c r="K34" s="46"/>
      <c r="L34" s="46"/>
      <c r="M34" s="47"/>
      <c r="N34" s="48">
        <v>2</v>
      </c>
      <c r="O34" s="45"/>
      <c r="P34" s="49">
        <v>8</v>
      </c>
      <c r="Q34" s="49"/>
      <c r="R34" s="49">
        <v>8</v>
      </c>
      <c r="S34" s="50"/>
      <c r="T34" s="55"/>
      <c r="U34" s="45"/>
      <c r="V34" s="46"/>
      <c r="W34" s="46"/>
      <c r="X34" s="46"/>
      <c r="Y34" s="124"/>
      <c r="Z34" s="36"/>
      <c r="AA34" s="13"/>
      <c r="AB34" s="12"/>
      <c r="AC34" s="12"/>
      <c r="AD34" s="12"/>
      <c r="AE34" s="11"/>
    </row>
    <row r="35" spans="1:31" s="6" customFormat="1" ht="24.95" customHeight="1">
      <c r="A35" s="140" t="s">
        <v>54</v>
      </c>
      <c r="B35" s="63">
        <f t="shared" si="11"/>
        <v>0</v>
      </c>
      <c r="C35" s="216">
        <f t="shared" si="12"/>
        <v>16</v>
      </c>
      <c r="D35" s="65">
        <f t="shared" si="6"/>
        <v>8</v>
      </c>
      <c r="E35" s="217"/>
      <c r="F35" s="65">
        <f t="shared" si="6"/>
        <v>8</v>
      </c>
      <c r="G35" s="66">
        <f t="shared" si="6"/>
        <v>0</v>
      </c>
      <c r="H35" s="44"/>
      <c r="I35" s="45"/>
      <c r="J35" s="46"/>
      <c r="K35" s="46"/>
      <c r="L35" s="46"/>
      <c r="M35" s="47"/>
      <c r="N35" s="48">
        <v>2</v>
      </c>
      <c r="O35" s="45"/>
      <c r="P35" s="49">
        <v>8</v>
      </c>
      <c r="Q35" s="49"/>
      <c r="R35" s="49">
        <v>8</v>
      </c>
      <c r="S35" s="50"/>
      <c r="T35" s="55"/>
      <c r="U35" s="45"/>
      <c r="V35" s="46"/>
      <c r="W35" s="46"/>
      <c r="X35" s="46"/>
      <c r="Y35" s="124"/>
      <c r="Z35" s="36"/>
      <c r="AA35" s="13"/>
      <c r="AB35" s="12"/>
      <c r="AC35" s="12"/>
      <c r="AD35" s="12"/>
      <c r="AE35" s="11"/>
    </row>
    <row r="36" spans="1:31" s="6" customFormat="1" ht="24.95" customHeight="1">
      <c r="A36" s="141" t="s">
        <v>55</v>
      </c>
      <c r="B36" s="67">
        <f t="shared" si="11"/>
        <v>0</v>
      </c>
      <c r="C36" s="68">
        <f t="shared" si="12"/>
        <v>0</v>
      </c>
      <c r="D36" s="69">
        <f t="shared" si="6"/>
        <v>0</v>
      </c>
      <c r="E36" s="69">
        <f t="shared" si="6"/>
        <v>0</v>
      </c>
      <c r="F36" s="69">
        <f t="shared" si="6"/>
        <v>0</v>
      </c>
      <c r="G36" s="70">
        <f t="shared" si="6"/>
        <v>0</v>
      </c>
      <c r="H36" s="44"/>
      <c r="I36" s="45"/>
      <c r="J36" s="46"/>
      <c r="K36" s="46"/>
      <c r="L36" s="46"/>
      <c r="M36" s="47"/>
      <c r="N36" s="48"/>
      <c r="O36" s="45"/>
      <c r="P36" s="49"/>
      <c r="Q36" s="49"/>
      <c r="R36" s="49"/>
      <c r="S36" s="50"/>
      <c r="T36" s="55"/>
      <c r="U36" s="45"/>
      <c r="V36" s="46"/>
      <c r="W36" s="46"/>
      <c r="X36" s="46"/>
      <c r="Y36" s="124"/>
      <c r="Z36" s="36"/>
      <c r="AA36" s="13"/>
      <c r="AB36" s="12"/>
      <c r="AC36" s="12"/>
      <c r="AD36" s="12"/>
      <c r="AE36" s="11"/>
    </row>
    <row r="37" spans="1:31" s="6" customFormat="1" ht="24.95" customHeight="1">
      <c r="A37" s="142" t="s">
        <v>91</v>
      </c>
      <c r="B37" s="85">
        <f t="shared" si="11"/>
        <v>0</v>
      </c>
      <c r="C37" s="51">
        <f t="shared" si="12"/>
        <v>0</v>
      </c>
      <c r="D37" s="52">
        <f t="shared" si="6"/>
        <v>0</v>
      </c>
      <c r="E37" s="52">
        <f t="shared" si="6"/>
        <v>0</v>
      </c>
      <c r="F37" s="52">
        <f t="shared" si="6"/>
        <v>0</v>
      </c>
      <c r="G37" s="53">
        <f t="shared" si="6"/>
        <v>0</v>
      </c>
      <c r="H37" s="44"/>
      <c r="I37" s="45"/>
      <c r="J37" s="46"/>
      <c r="K37" s="46"/>
      <c r="L37" s="46"/>
      <c r="M37" s="47"/>
      <c r="N37" s="48"/>
      <c r="O37" s="45"/>
      <c r="P37" s="49"/>
      <c r="Q37" s="49"/>
      <c r="R37" s="49"/>
      <c r="S37" s="50"/>
      <c r="T37" s="55"/>
      <c r="U37" s="45"/>
      <c r="V37" s="46"/>
      <c r="W37" s="46"/>
      <c r="X37" s="46"/>
      <c r="Y37" s="124"/>
      <c r="Z37" s="36"/>
      <c r="AA37" s="13"/>
      <c r="AB37" s="12"/>
      <c r="AC37" s="12"/>
      <c r="AD37" s="12"/>
      <c r="AE37" s="11"/>
    </row>
    <row r="38" spans="1:31" s="6" customFormat="1" ht="24.95" customHeight="1">
      <c r="A38" s="140" t="s">
        <v>56</v>
      </c>
      <c r="B38" s="63">
        <f t="shared" ref="B38:B43" si="13">COUNTIF(I38,"E")+COUNTIF(O38,"E")+COUNTIF(U38,"E")+COUNTIF(AA38,"E")</f>
        <v>0</v>
      </c>
      <c r="C38" s="64">
        <f t="shared" ref="C38:C43" si="14">SUM(D38:G38)</f>
        <v>16</v>
      </c>
      <c r="D38" s="65">
        <f t="shared" ref="D38:G43" si="15">SUM(J38,P38,V38,AB38)</f>
        <v>8</v>
      </c>
      <c r="E38" s="65">
        <f t="shared" si="15"/>
        <v>0</v>
      </c>
      <c r="F38" s="65">
        <f t="shared" si="15"/>
        <v>8</v>
      </c>
      <c r="G38" s="66">
        <f t="shared" si="15"/>
        <v>0</v>
      </c>
      <c r="H38" s="44"/>
      <c r="I38" s="45"/>
      <c r="J38" s="46"/>
      <c r="K38" s="46"/>
      <c r="L38" s="46"/>
      <c r="M38" s="47"/>
      <c r="N38" s="48"/>
      <c r="O38" s="45"/>
      <c r="P38" s="49"/>
      <c r="Q38" s="49"/>
      <c r="R38" s="49"/>
      <c r="S38" s="50"/>
      <c r="T38" s="55">
        <v>2</v>
      </c>
      <c r="U38" s="45"/>
      <c r="V38" s="46">
        <v>8</v>
      </c>
      <c r="W38" s="46"/>
      <c r="X38" s="46">
        <v>8</v>
      </c>
      <c r="Y38" s="124"/>
      <c r="Z38" s="36"/>
      <c r="AA38" s="13"/>
      <c r="AB38" s="12"/>
      <c r="AC38" s="12"/>
      <c r="AD38" s="12"/>
      <c r="AE38" s="11"/>
    </row>
    <row r="39" spans="1:31" s="6" customFormat="1" ht="24.95" customHeight="1">
      <c r="A39" s="141" t="s">
        <v>57</v>
      </c>
      <c r="B39" s="67">
        <f t="shared" si="13"/>
        <v>0</v>
      </c>
      <c r="C39" s="68">
        <f t="shared" si="14"/>
        <v>0</v>
      </c>
      <c r="D39" s="69">
        <f t="shared" si="15"/>
        <v>0</v>
      </c>
      <c r="E39" s="69">
        <f t="shared" si="15"/>
        <v>0</v>
      </c>
      <c r="F39" s="69">
        <f t="shared" si="15"/>
        <v>0</v>
      </c>
      <c r="G39" s="70">
        <f t="shared" si="15"/>
        <v>0</v>
      </c>
      <c r="H39" s="44"/>
      <c r="I39" s="45"/>
      <c r="J39" s="46"/>
      <c r="K39" s="46"/>
      <c r="L39" s="46"/>
      <c r="M39" s="47"/>
      <c r="N39" s="48"/>
      <c r="O39" s="45"/>
      <c r="P39" s="49"/>
      <c r="Q39" s="49"/>
      <c r="R39" s="49"/>
      <c r="S39" s="50"/>
      <c r="T39" s="181"/>
      <c r="U39" s="182"/>
      <c r="V39" s="183"/>
      <c r="W39" s="183"/>
      <c r="X39" s="183"/>
      <c r="Y39" s="184"/>
      <c r="Z39" s="185"/>
      <c r="AA39" s="186"/>
      <c r="AB39" s="187"/>
      <c r="AC39" s="187"/>
      <c r="AD39" s="187"/>
      <c r="AE39" s="188"/>
    </row>
    <row r="40" spans="1:31" s="6" customFormat="1" ht="24.95" customHeight="1">
      <c r="A40" s="153" t="s">
        <v>58</v>
      </c>
      <c r="B40" s="85">
        <f t="shared" si="13"/>
        <v>0</v>
      </c>
      <c r="C40" s="51">
        <f t="shared" si="14"/>
        <v>0</v>
      </c>
      <c r="D40" s="52">
        <f t="shared" si="15"/>
        <v>0</v>
      </c>
      <c r="E40" s="52">
        <f t="shared" si="15"/>
        <v>0</v>
      </c>
      <c r="F40" s="52">
        <f t="shared" si="15"/>
        <v>0</v>
      </c>
      <c r="G40" s="53">
        <f t="shared" si="15"/>
        <v>0</v>
      </c>
      <c r="H40" s="44"/>
      <c r="I40" s="45"/>
      <c r="J40" s="46"/>
      <c r="K40" s="46"/>
      <c r="L40" s="46"/>
      <c r="M40" s="47"/>
      <c r="N40" s="48"/>
      <c r="O40" s="45"/>
      <c r="P40" s="49"/>
      <c r="Q40" s="49"/>
      <c r="R40" s="49"/>
      <c r="S40" s="180"/>
      <c r="T40" s="55"/>
      <c r="U40" s="45"/>
      <c r="V40" s="46"/>
      <c r="W40" s="46"/>
      <c r="X40" s="46"/>
      <c r="Y40" s="124"/>
      <c r="Z40" s="36"/>
      <c r="AA40" s="13"/>
      <c r="AB40" s="12"/>
      <c r="AC40" s="12"/>
      <c r="AD40" s="12"/>
      <c r="AE40" s="11"/>
    </row>
    <row r="41" spans="1:31" s="6" customFormat="1" ht="24.95" customHeight="1">
      <c r="A41" s="140" t="s">
        <v>59</v>
      </c>
      <c r="B41" s="63">
        <f t="shared" si="13"/>
        <v>0</v>
      </c>
      <c r="C41" s="64">
        <f t="shared" si="14"/>
        <v>16</v>
      </c>
      <c r="D41" s="65">
        <f t="shared" si="15"/>
        <v>0</v>
      </c>
      <c r="E41" s="65">
        <f t="shared" si="15"/>
        <v>8</v>
      </c>
      <c r="F41" s="65">
        <f t="shared" si="15"/>
        <v>0</v>
      </c>
      <c r="G41" s="66">
        <f t="shared" si="15"/>
        <v>8</v>
      </c>
      <c r="H41" s="44"/>
      <c r="I41" s="45"/>
      <c r="J41" s="46"/>
      <c r="K41" s="46"/>
      <c r="L41" s="46"/>
      <c r="M41" s="47"/>
      <c r="N41" s="48"/>
      <c r="O41" s="45"/>
      <c r="P41" s="49"/>
      <c r="Q41" s="49"/>
      <c r="R41" s="49"/>
      <c r="S41" s="50"/>
      <c r="T41" s="179">
        <v>2</v>
      </c>
      <c r="U41" s="57"/>
      <c r="V41" s="58"/>
      <c r="W41" s="58">
        <v>8</v>
      </c>
      <c r="X41" s="58"/>
      <c r="Y41" s="125">
        <v>8</v>
      </c>
      <c r="Z41" s="38"/>
      <c r="AA41" s="9"/>
      <c r="AB41" s="8"/>
      <c r="AC41" s="8"/>
      <c r="AD41" s="8"/>
      <c r="AE41" s="7"/>
    </row>
    <row r="42" spans="1:31" s="6" customFormat="1" ht="24.95" customHeight="1">
      <c r="A42" s="141" t="s">
        <v>60</v>
      </c>
      <c r="B42" s="67">
        <f t="shared" si="13"/>
        <v>0</v>
      </c>
      <c r="C42" s="68">
        <f t="shared" si="14"/>
        <v>0</v>
      </c>
      <c r="D42" s="69">
        <f t="shared" si="15"/>
        <v>0</v>
      </c>
      <c r="E42" s="69">
        <f t="shared" si="15"/>
        <v>0</v>
      </c>
      <c r="F42" s="69">
        <f t="shared" si="15"/>
        <v>0</v>
      </c>
      <c r="G42" s="70">
        <f t="shared" si="15"/>
        <v>0</v>
      </c>
      <c r="H42" s="44"/>
      <c r="I42" s="45"/>
      <c r="J42" s="46"/>
      <c r="K42" s="46"/>
      <c r="L42" s="46"/>
      <c r="M42" s="47"/>
      <c r="N42" s="48"/>
      <c r="O42" s="45"/>
      <c r="P42" s="49"/>
      <c r="Q42" s="49"/>
      <c r="R42" s="49"/>
      <c r="S42" s="50"/>
      <c r="T42" s="55"/>
      <c r="U42" s="45"/>
      <c r="V42" s="46"/>
      <c r="W42" s="46"/>
      <c r="X42" s="46"/>
      <c r="Y42" s="124"/>
      <c r="Z42" s="36"/>
      <c r="AA42" s="13"/>
      <c r="AB42" s="12"/>
      <c r="AC42" s="12"/>
      <c r="AD42" s="12"/>
      <c r="AE42" s="11"/>
    </row>
    <row r="43" spans="1:31" s="6" customFormat="1" ht="24.95" customHeight="1">
      <c r="A43" s="153" t="s">
        <v>61</v>
      </c>
      <c r="B43" s="85">
        <f t="shared" si="13"/>
        <v>0</v>
      </c>
      <c r="C43" s="51">
        <f t="shared" si="14"/>
        <v>0</v>
      </c>
      <c r="D43" s="52">
        <f t="shared" si="15"/>
        <v>0</v>
      </c>
      <c r="E43" s="52">
        <f t="shared" si="15"/>
        <v>0</v>
      </c>
      <c r="F43" s="52">
        <f t="shared" si="15"/>
        <v>0</v>
      </c>
      <c r="G43" s="53">
        <f t="shared" si="15"/>
        <v>0</v>
      </c>
      <c r="H43" s="44"/>
      <c r="I43" s="45"/>
      <c r="J43" s="46"/>
      <c r="K43" s="46"/>
      <c r="L43" s="46"/>
      <c r="M43" s="47"/>
      <c r="N43" s="48"/>
      <c r="O43" s="45"/>
      <c r="P43" s="49"/>
      <c r="Q43" s="49"/>
      <c r="R43" s="49"/>
      <c r="S43" s="50"/>
      <c r="T43" s="55"/>
      <c r="U43" s="45"/>
      <c r="V43" s="46"/>
      <c r="W43" s="46"/>
      <c r="X43" s="46"/>
      <c r="Y43" s="124"/>
      <c r="Z43" s="36"/>
      <c r="AA43" s="13"/>
      <c r="AB43" s="12"/>
      <c r="AC43" s="12"/>
      <c r="AD43" s="12"/>
      <c r="AE43" s="11"/>
    </row>
    <row r="44" spans="1:31" s="6" customFormat="1" ht="24.95" customHeight="1">
      <c r="A44" s="140" t="s">
        <v>62</v>
      </c>
      <c r="B44" s="63">
        <f t="shared" si="11"/>
        <v>0</v>
      </c>
      <c r="C44" s="64">
        <f t="shared" si="12"/>
        <v>16</v>
      </c>
      <c r="D44" s="65">
        <f t="shared" si="6"/>
        <v>8</v>
      </c>
      <c r="E44" s="65">
        <f t="shared" si="6"/>
        <v>0</v>
      </c>
      <c r="F44" s="65">
        <f t="shared" si="6"/>
        <v>8</v>
      </c>
      <c r="G44" s="66">
        <f t="shared" si="6"/>
        <v>0</v>
      </c>
      <c r="H44" s="44"/>
      <c r="I44" s="45"/>
      <c r="J44" s="46"/>
      <c r="K44" s="46"/>
      <c r="L44" s="46"/>
      <c r="M44" s="47"/>
      <c r="N44" s="48"/>
      <c r="O44" s="45"/>
      <c r="P44" s="49"/>
      <c r="Q44" s="49"/>
      <c r="R44" s="49"/>
      <c r="S44" s="50"/>
      <c r="T44" s="55"/>
      <c r="U44" s="45"/>
      <c r="V44" s="46"/>
      <c r="W44" s="46"/>
      <c r="X44" s="46"/>
      <c r="Y44" s="124"/>
      <c r="Z44" s="36">
        <v>2</v>
      </c>
      <c r="AA44" s="13"/>
      <c r="AB44" s="12">
        <v>8</v>
      </c>
      <c r="AC44" s="12"/>
      <c r="AD44" s="12">
        <v>8</v>
      </c>
      <c r="AE44" s="11"/>
    </row>
    <row r="45" spans="1:31" s="6" customFormat="1" ht="24.95" customHeight="1">
      <c r="A45" s="141" t="s">
        <v>63</v>
      </c>
      <c r="B45" s="67">
        <f t="shared" si="11"/>
        <v>0</v>
      </c>
      <c r="C45" s="68">
        <f t="shared" si="12"/>
        <v>0</v>
      </c>
      <c r="D45" s="69">
        <f t="shared" ref="D45:G52" si="16">SUM(J45,P45,V45,AB45)</f>
        <v>0</v>
      </c>
      <c r="E45" s="69">
        <f t="shared" si="16"/>
        <v>0</v>
      </c>
      <c r="F45" s="69">
        <f t="shared" si="16"/>
        <v>0</v>
      </c>
      <c r="G45" s="70">
        <f t="shared" si="16"/>
        <v>0</v>
      </c>
      <c r="H45" s="44"/>
      <c r="I45" s="45"/>
      <c r="J45" s="46"/>
      <c r="K45" s="46"/>
      <c r="L45" s="46"/>
      <c r="M45" s="47"/>
      <c r="N45" s="48"/>
      <c r="O45" s="45"/>
      <c r="P45" s="49"/>
      <c r="Q45" s="49"/>
      <c r="R45" s="49"/>
      <c r="S45" s="50"/>
      <c r="T45" s="55"/>
      <c r="U45" s="45"/>
      <c r="V45" s="46"/>
      <c r="W45" s="46"/>
      <c r="X45" s="46"/>
      <c r="Y45" s="124"/>
      <c r="Z45" s="36"/>
      <c r="AA45" s="13"/>
      <c r="AB45" s="12"/>
      <c r="AC45" s="12"/>
      <c r="AD45" s="12"/>
      <c r="AE45" s="11"/>
    </row>
    <row r="46" spans="1:31" s="6" customFormat="1" ht="24.95" customHeight="1">
      <c r="A46" s="153" t="s">
        <v>64</v>
      </c>
      <c r="B46" s="85">
        <f t="shared" si="11"/>
        <v>0</v>
      </c>
      <c r="C46" s="51">
        <f t="shared" si="12"/>
        <v>0</v>
      </c>
      <c r="D46" s="52">
        <f t="shared" si="16"/>
        <v>0</v>
      </c>
      <c r="E46" s="52">
        <f t="shared" si="16"/>
        <v>0</v>
      </c>
      <c r="F46" s="52">
        <f t="shared" si="16"/>
        <v>0</v>
      </c>
      <c r="G46" s="53">
        <f t="shared" si="16"/>
        <v>0</v>
      </c>
      <c r="H46" s="44"/>
      <c r="I46" s="45"/>
      <c r="J46" s="46"/>
      <c r="K46" s="46"/>
      <c r="L46" s="46"/>
      <c r="M46" s="47"/>
      <c r="N46" s="48"/>
      <c r="O46" s="45"/>
      <c r="P46" s="49"/>
      <c r="Q46" s="49"/>
      <c r="R46" s="49"/>
      <c r="S46" s="50"/>
      <c r="T46" s="55"/>
      <c r="U46" s="45"/>
      <c r="V46" s="46"/>
      <c r="W46" s="46"/>
      <c r="X46" s="46"/>
      <c r="Y46" s="124"/>
      <c r="Z46" s="36"/>
      <c r="AA46" s="13"/>
      <c r="AB46" s="12"/>
      <c r="AC46" s="12"/>
      <c r="AD46" s="12"/>
      <c r="AE46" s="11"/>
    </row>
    <row r="47" spans="1:31" s="6" customFormat="1" ht="24.95" customHeight="1">
      <c r="A47" s="140" t="s">
        <v>65</v>
      </c>
      <c r="B47" s="63">
        <f t="shared" si="11"/>
        <v>0</v>
      </c>
      <c r="C47" s="64">
        <f t="shared" si="12"/>
        <v>16</v>
      </c>
      <c r="D47" s="65">
        <f t="shared" si="16"/>
        <v>8</v>
      </c>
      <c r="E47" s="65">
        <f t="shared" si="16"/>
        <v>0</v>
      </c>
      <c r="F47" s="65">
        <f t="shared" si="16"/>
        <v>0</v>
      </c>
      <c r="G47" s="66">
        <f t="shared" si="16"/>
        <v>8</v>
      </c>
      <c r="H47" s="44"/>
      <c r="I47" s="45"/>
      <c r="J47" s="46"/>
      <c r="K47" s="46"/>
      <c r="L47" s="46"/>
      <c r="M47" s="47"/>
      <c r="N47" s="48"/>
      <c r="O47" s="45"/>
      <c r="P47" s="49"/>
      <c r="Q47" s="49"/>
      <c r="R47" s="49"/>
      <c r="S47" s="50"/>
      <c r="T47" s="55"/>
      <c r="U47" s="45"/>
      <c r="V47" s="46"/>
      <c r="W47" s="46"/>
      <c r="X47" s="46"/>
      <c r="Y47" s="124"/>
      <c r="Z47" s="36">
        <v>2</v>
      </c>
      <c r="AA47" s="13"/>
      <c r="AB47" s="12">
        <v>8</v>
      </c>
      <c r="AC47" s="12"/>
      <c r="AD47" s="12"/>
      <c r="AE47" s="11">
        <v>8</v>
      </c>
    </row>
    <row r="48" spans="1:31" s="6" customFormat="1" ht="24.95" customHeight="1">
      <c r="A48" s="141" t="s">
        <v>66</v>
      </c>
      <c r="B48" s="67">
        <f t="shared" si="11"/>
        <v>0</v>
      </c>
      <c r="C48" s="68">
        <f t="shared" si="12"/>
        <v>0</v>
      </c>
      <c r="D48" s="69">
        <f t="shared" si="16"/>
        <v>0</v>
      </c>
      <c r="E48" s="69">
        <f t="shared" si="16"/>
        <v>0</v>
      </c>
      <c r="F48" s="69">
        <f t="shared" si="16"/>
        <v>0</v>
      </c>
      <c r="G48" s="70">
        <f t="shared" si="16"/>
        <v>0</v>
      </c>
      <c r="H48" s="44"/>
      <c r="I48" s="45"/>
      <c r="J48" s="46"/>
      <c r="K48" s="46"/>
      <c r="L48" s="46"/>
      <c r="M48" s="47"/>
      <c r="N48" s="48"/>
      <c r="O48" s="45"/>
      <c r="P48" s="49"/>
      <c r="Q48" s="49"/>
      <c r="R48" s="49"/>
      <c r="S48" s="50"/>
      <c r="T48" s="55"/>
      <c r="U48" s="45"/>
      <c r="V48" s="46"/>
      <c r="W48" s="46"/>
      <c r="X48" s="46"/>
      <c r="Y48" s="124"/>
      <c r="Z48" s="36"/>
      <c r="AA48" s="13"/>
      <c r="AB48" s="12"/>
      <c r="AC48" s="12"/>
      <c r="AD48" s="12"/>
      <c r="AE48" s="11"/>
    </row>
    <row r="49" spans="1:31" s="6" customFormat="1" ht="24.95" customHeight="1">
      <c r="A49" s="153" t="s">
        <v>67</v>
      </c>
      <c r="B49" s="85">
        <f t="shared" si="11"/>
        <v>0</v>
      </c>
      <c r="C49" s="51">
        <f t="shared" si="12"/>
        <v>0</v>
      </c>
      <c r="D49" s="52">
        <f t="shared" si="16"/>
        <v>0</v>
      </c>
      <c r="E49" s="52">
        <f t="shared" si="16"/>
        <v>0</v>
      </c>
      <c r="F49" s="52">
        <f t="shared" si="16"/>
        <v>0</v>
      </c>
      <c r="G49" s="53">
        <f t="shared" si="16"/>
        <v>0</v>
      </c>
      <c r="H49" s="44"/>
      <c r="I49" s="45"/>
      <c r="J49" s="46"/>
      <c r="K49" s="46"/>
      <c r="L49" s="46"/>
      <c r="M49" s="47"/>
      <c r="N49" s="48"/>
      <c r="O49" s="45"/>
      <c r="P49" s="49"/>
      <c r="Q49" s="49"/>
      <c r="R49" s="49"/>
      <c r="S49" s="50"/>
      <c r="T49" s="55"/>
      <c r="U49" s="45"/>
      <c r="V49" s="46"/>
      <c r="W49" s="46"/>
      <c r="X49" s="46"/>
      <c r="Y49" s="124"/>
      <c r="Z49" s="36"/>
      <c r="AA49" s="13"/>
      <c r="AB49" s="12"/>
      <c r="AC49" s="12"/>
      <c r="AD49" s="12"/>
      <c r="AE49" s="11"/>
    </row>
    <row r="50" spans="1:31" s="6" customFormat="1" ht="24.95" customHeight="1">
      <c r="A50" s="140" t="s">
        <v>68</v>
      </c>
      <c r="B50" s="63">
        <f t="shared" si="11"/>
        <v>0</v>
      </c>
      <c r="C50" s="64">
        <f t="shared" si="12"/>
        <v>16</v>
      </c>
      <c r="D50" s="65">
        <f t="shared" si="16"/>
        <v>8</v>
      </c>
      <c r="E50" s="65">
        <f t="shared" si="16"/>
        <v>0</v>
      </c>
      <c r="F50" s="65">
        <f t="shared" si="16"/>
        <v>8</v>
      </c>
      <c r="G50" s="66">
        <f t="shared" si="16"/>
        <v>0</v>
      </c>
      <c r="H50" s="44"/>
      <c r="I50" s="45"/>
      <c r="J50" s="46"/>
      <c r="K50" s="46"/>
      <c r="L50" s="46"/>
      <c r="M50" s="47"/>
      <c r="N50" s="48"/>
      <c r="O50" s="45"/>
      <c r="P50" s="49"/>
      <c r="Q50" s="49"/>
      <c r="R50" s="49"/>
      <c r="S50" s="50"/>
      <c r="T50" s="55"/>
      <c r="U50" s="45"/>
      <c r="V50" s="46"/>
      <c r="W50" s="46"/>
      <c r="X50" s="46"/>
      <c r="Y50" s="124"/>
      <c r="Z50" s="36">
        <v>2</v>
      </c>
      <c r="AA50" s="13"/>
      <c r="AB50" s="12">
        <v>8</v>
      </c>
      <c r="AC50" s="12"/>
      <c r="AD50" s="12">
        <v>8</v>
      </c>
      <c r="AE50" s="11"/>
    </row>
    <row r="51" spans="1:31" s="6" customFormat="1" ht="24.95" customHeight="1">
      <c r="A51" s="141" t="s">
        <v>69</v>
      </c>
      <c r="B51" s="67">
        <f t="shared" si="11"/>
        <v>0</v>
      </c>
      <c r="C51" s="68">
        <f t="shared" si="12"/>
        <v>0</v>
      </c>
      <c r="D51" s="69">
        <f t="shared" si="16"/>
        <v>0</v>
      </c>
      <c r="E51" s="69">
        <f t="shared" si="16"/>
        <v>0</v>
      </c>
      <c r="F51" s="69">
        <f t="shared" si="16"/>
        <v>0</v>
      </c>
      <c r="G51" s="70">
        <f t="shared" si="16"/>
        <v>0</v>
      </c>
      <c r="H51" s="44"/>
      <c r="I51" s="45"/>
      <c r="J51" s="46"/>
      <c r="K51" s="46"/>
      <c r="L51" s="46"/>
      <c r="M51" s="47"/>
      <c r="N51" s="48"/>
      <c r="O51" s="45"/>
      <c r="P51" s="49"/>
      <c r="Q51" s="49"/>
      <c r="R51" s="49"/>
      <c r="S51" s="50"/>
      <c r="T51" s="55"/>
      <c r="U51" s="45"/>
      <c r="V51" s="46"/>
      <c r="W51" s="46"/>
      <c r="X51" s="46"/>
      <c r="Y51" s="124"/>
      <c r="Z51" s="36"/>
      <c r="AA51" s="13"/>
      <c r="AB51" s="12"/>
      <c r="AC51" s="12"/>
      <c r="AD51" s="12"/>
      <c r="AE51" s="11"/>
    </row>
    <row r="52" spans="1:31" s="6" customFormat="1" ht="24.95" customHeight="1">
      <c r="A52" s="153" t="s">
        <v>70</v>
      </c>
      <c r="B52" s="85">
        <f t="shared" si="11"/>
        <v>0</v>
      </c>
      <c r="C52" s="51">
        <f t="shared" si="12"/>
        <v>0</v>
      </c>
      <c r="D52" s="52">
        <f t="shared" si="16"/>
        <v>0</v>
      </c>
      <c r="E52" s="52">
        <f t="shared" si="16"/>
        <v>0</v>
      </c>
      <c r="F52" s="52">
        <f t="shared" si="16"/>
        <v>0</v>
      </c>
      <c r="G52" s="53">
        <f t="shared" si="16"/>
        <v>0</v>
      </c>
      <c r="H52" s="44"/>
      <c r="I52" s="45"/>
      <c r="J52" s="46"/>
      <c r="K52" s="46"/>
      <c r="L52" s="46"/>
      <c r="M52" s="47"/>
      <c r="N52" s="48"/>
      <c r="O52" s="45"/>
      <c r="P52" s="49"/>
      <c r="Q52" s="49"/>
      <c r="R52" s="49"/>
      <c r="S52" s="50"/>
      <c r="T52" s="55"/>
      <c r="U52" s="45"/>
      <c r="V52" s="46"/>
      <c r="W52" s="46"/>
      <c r="X52" s="46"/>
      <c r="Y52" s="124"/>
      <c r="Z52" s="36"/>
      <c r="AA52" s="13"/>
      <c r="AB52" s="12"/>
      <c r="AC52" s="12"/>
      <c r="AD52" s="12"/>
      <c r="AE52" s="11"/>
    </row>
    <row r="53" spans="1:31" s="10" customFormat="1" ht="30" customHeight="1">
      <c r="A53" s="135" t="s">
        <v>71</v>
      </c>
      <c r="B53" s="136"/>
      <c r="C53" s="136"/>
      <c r="D53" s="136"/>
      <c r="E53" s="136"/>
      <c r="F53" s="136"/>
      <c r="G53" s="136"/>
      <c r="H53" s="86"/>
      <c r="I53" s="86"/>
      <c r="J53" s="86"/>
      <c r="K53" s="86"/>
      <c r="L53" s="86"/>
      <c r="M53" s="86"/>
      <c r="N53" s="87"/>
      <c r="O53" s="88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9"/>
    </row>
    <row r="54" spans="1:31" s="6" customFormat="1" ht="24.95" customHeight="1">
      <c r="A54" s="143" t="s">
        <v>72</v>
      </c>
      <c r="B54" s="40">
        <f>COUNTIF(I54,"E")+COUNTIF(O54,"E")+COUNTIF(U54,"E")+COUNTIF(AA54,"E")</f>
        <v>1</v>
      </c>
      <c r="C54" s="41">
        <f>SUM(D54:G54)</f>
        <v>40</v>
      </c>
      <c r="D54" s="42">
        <f>SUM(J54,P54,V54,AB54)</f>
        <v>16</v>
      </c>
      <c r="E54" s="42">
        <f>SUM(K54,Q54,W54,AC54)</f>
        <v>0</v>
      </c>
      <c r="F54" s="42">
        <f>SUM(L54,R54,X54,AD54)</f>
        <v>16</v>
      </c>
      <c r="G54" s="43">
        <f>SUM(M54,S54,Y54,AE54)</f>
        <v>8</v>
      </c>
      <c r="H54" s="44"/>
      <c r="I54" s="45"/>
      <c r="J54" s="46"/>
      <c r="K54" s="46"/>
      <c r="L54" s="46"/>
      <c r="M54" s="47"/>
      <c r="N54" s="60"/>
      <c r="O54" s="57"/>
      <c r="P54" s="61"/>
      <c r="Q54" s="61"/>
      <c r="R54" s="61"/>
      <c r="S54" s="62"/>
      <c r="T54" s="56">
        <v>6</v>
      </c>
      <c r="U54" s="45" t="s">
        <v>30</v>
      </c>
      <c r="V54" s="58">
        <v>16</v>
      </c>
      <c r="W54" s="58"/>
      <c r="X54" s="46">
        <v>16</v>
      </c>
      <c r="Y54" s="124">
        <v>8</v>
      </c>
      <c r="Z54" s="37"/>
      <c r="AA54" s="9"/>
      <c r="AB54" s="8"/>
      <c r="AC54" s="8"/>
      <c r="AD54" s="8"/>
      <c r="AE54" s="7"/>
    </row>
    <row r="55" spans="1:31" s="6" customFormat="1" ht="24.95" customHeight="1">
      <c r="A55" s="146" t="s">
        <v>73</v>
      </c>
      <c r="B55" s="40">
        <f t="shared" ref="B55:B60" si="17">COUNTIF(I55,"E")+COUNTIF(O55,"E")+COUNTIF(U55,"E")+COUNTIF(AA55,"E")</f>
        <v>1</v>
      </c>
      <c r="C55" s="51">
        <f t="shared" ref="C55:C60" si="18">SUM(D55:G55)</f>
        <v>40</v>
      </c>
      <c r="D55" s="52">
        <f t="shared" ref="D55:G60" si="19">SUM(J55,P55,V55,AB55)</f>
        <v>16</v>
      </c>
      <c r="E55" s="52">
        <f t="shared" si="19"/>
        <v>0</v>
      </c>
      <c r="F55" s="52">
        <f t="shared" si="19"/>
        <v>16</v>
      </c>
      <c r="G55" s="53">
        <f t="shared" si="19"/>
        <v>8</v>
      </c>
      <c r="H55" s="56"/>
      <c r="I55" s="57"/>
      <c r="J55" s="58"/>
      <c r="K55" s="58"/>
      <c r="L55" s="58"/>
      <c r="M55" s="59"/>
      <c r="N55" s="60"/>
      <c r="O55" s="57"/>
      <c r="P55" s="61"/>
      <c r="Q55" s="61"/>
      <c r="R55" s="61"/>
      <c r="S55" s="62"/>
      <c r="T55" s="56">
        <v>6</v>
      </c>
      <c r="U55" s="57" t="s">
        <v>30</v>
      </c>
      <c r="V55" s="58">
        <v>16</v>
      </c>
      <c r="W55" s="58"/>
      <c r="X55" s="58">
        <v>16</v>
      </c>
      <c r="Y55" s="125">
        <v>8</v>
      </c>
      <c r="Z55" s="37"/>
      <c r="AA55" s="9"/>
      <c r="AB55" s="8"/>
      <c r="AC55" s="8"/>
      <c r="AD55" s="8"/>
      <c r="AE55" s="7"/>
    </row>
    <row r="56" spans="1:31" s="6" customFormat="1" ht="24.95" customHeight="1">
      <c r="A56" s="146" t="s">
        <v>74</v>
      </c>
      <c r="B56" s="40">
        <f t="shared" si="17"/>
        <v>0</v>
      </c>
      <c r="C56" s="51">
        <f t="shared" si="18"/>
        <v>32</v>
      </c>
      <c r="D56" s="52">
        <f t="shared" si="19"/>
        <v>0</v>
      </c>
      <c r="E56" s="52">
        <f t="shared" si="19"/>
        <v>0</v>
      </c>
      <c r="F56" s="52">
        <f t="shared" si="19"/>
        <v>0</v>
      </c>
      <c r="G56" s="53">
        <f t="shared" si="19"/>
        <v>32</v>
      </c>
      <c r="H56" s="56"/>
      <c r="I56" s="57"/>
      <c r="J56" s="58"/>
      <c r="K56" s="58"/>
      <c r="L56" s="58"/>
      <c r="M56" s="59"/>
      <c r="N56" s="60"/>
      <c r="O56" s="57"/>
      <c r="P56" s="61"/>
      <c r="Q56" s="61"/>
      <c r="R56" s="61"/>
      <c r="S56" s="62"/>
      <c r="T56" s="76">
        <v>5</v>
      </c>
      <c r="U56" s="57"/>
      <c r="V56" s="58"/>
      <c r="W56" s="58"/>
      <c r="X56" s="58"/>
      <c r="Y56" s="125">
        <v>32</v>
      </c>
      <c r="Z56" s="38"/>
      <c r="AA56" s="9"/>
      <c r="AB56" s="8"/>
      <c r="AC56" s="8"/>
      <c r="AD56" s="8"/>
      <c r="AE56" s="7"/>
    </row>
    <row r="57" spans="1:31" s="6" customFormat="1" ht="24.95" customHeight="1">
      <c r="A57" s="146" t="s">
        <v>75</v>
      </c>
      <c r="B57" s="40">
        <f t="shared" si="17"/>
        <v>0</v>
      </c>
      <c r="C57" s="51">
        <f t="shared" si="18"/>
        <v>8</v>
      </c>
      <c r="D57" s="52">
        <f t="shared" si="19"/>
        <v>0</v>
      </c>
      <c r="E57" s="52">
        <f t="shared" si="19"/>
        <v>0</v>
      </c>
      <c r="F57" s="52">
        <f t="shared" si="19"/>
        <v>0</v>
      </c>
      <c r="G57" s="53">
        <f t="shared" si="19"/>
        <v>8</v>
      </c>
      <c r="H57" s="56"/>
      <c r="I57" s="57"/>
      <c r="J57" s="58"/>
      <c r="K57" s="58"/>
      <c r="L57" s="58"/>
      <c r="M57" s="59"/>
      <c r="N57" s="60"/>
      <c r="O57" s="57"/>
      <c r="P57" s="61"/>
      <c r="Q57" s="61"/>
      <c r="R57" s="61"/>
      <c r="S57" s="62"/>
      <c r="T57" s="76">
        <v>1</v>
      </c>
      <c r="U57" s="57"/>
      <c r="V57" s="58"/>
      <c r="W57" s="58"/>
      <c r="X57" s="58"/>
      <c r="Y57" s="125">
        <v>8</v>
      </c>
      <c r="Z57" s="38"/>
      <c r="AA57" s="9"/>
      <c r="AB57" s="8"/>
      <c r="AC57" s="8"/>
      <c r="AD57" s="8"/>
      <c r="AE57" s="7"/>
    </row>
    <row r="58" spans="1:31" s="6" customFormat="1" ht="24.95" customHeight="1">
      <c r="A58" s="146" t="s">
        <v>76</v>
      </c>
      <c r="B58" s="40">
        <f t="shared" si="17"/>
        <v>0</v>
      </c>
      <c r="C58" s="51">
        <f t="shared" si="18"/>
        <v>32</v>
      </c>
      <c r="D58" s="52">
        <f t="shared" si="19"/>
        <v>0</v>
      </c>
      <c r="E58" s="52">
        <f t="shared" si="19"/>
        <v>0</v>
      </c>
      <c r="F58" s="52">
        <f t="shared" si="19"/>
        <v>0</v>
      </c>
      <c r="G58" s="53">
        <f t="shared" si="19"/>
        <v>32</v>
      </c>
      <c r="H58" s="56"/>
      <c r="I58" s="57"/>
      <c r="J58" s="58"/>
      <c r="K58" s="58"/>
      <c r="L58" s="58"/>
      <c r="M58" s="59"/>
      <c r="N58" s="60"/>
      <c r="O58" s="57"/>
      <c r="P58" s="61"/>
      <c r="Q58" s="61"/>
      <c r="R58" s="61"/>
      <c r="S58" s="62"/>
      <c r="T58" s="76"/>
      <c r="U58" s="57"/>
      <c r="V58" s="58"/>
      <c r="W58" s="58"/>
      <c r="X58" s="58"/>
      <c r="Y58" s="125"/>
      <c r="Z58" s="38">
        <v>11</v>
      </c>
      <c r="AA58" s="9"/>
      <c r="AB58" s="8"/>
      <c r="AC58" s="8"/>
      <c r="AD58" s="8"/>
      <c r="AE58" s="7">
        <v>32</v>
      </c>
    </row>
    <row r="59" spans="1:31" s="6" customFormat="1" ht="24.95" customHeight="1">
      <c r="A59" s="146" t="s">
        <v>77</v>
      </c>
      <c r="B59" s="40">
        <f t="shared" si="17"/>
        <v>1</v>
      </c>
      <c r="C59" s="51">
        <f t="shared" si="18"/>
        <v>32</v>
      </c>
      <c r="D59" s="52">
        <f t="shared" si="19"/>
        <v>8</v>
      </c>
      <c r="E59" s="52">
        <f t="shared" si="19"/>
        <v>0</v>
      </c>
      <c r="F59" s="52">
        <f t="shared" si="19"/>
        <v>24</v>
      </c>
      <c r="G59" s="53">
        <f t="shared" si="19"/>
        <v>0</v>
      </c>
      <c r="H59" s="56"/>
      <c r="I59" s="57"/>
      <c r="J59" s="58"/>
      <c r="K59" s="58"/>
      <c r="L59" s="58"/>
      <c r="M59" s="59"/>
      <c r="N59" s="60"/>
      <c r="O59" s="57"/>
      <c r="P59" s="61"/>
      <c r="Q59" s="61"/>
      <c r="R59" s="61"/>
      <c r="S59" s="62"/>
      <c r="T59" s="76"/>
      <c r="U59" s="57"/>
      <c r="V59" s="58"/>
      <c r="W59" s="58"/>
      <c r="X59" s="58"/>
      <c r="Y59" s="125"/>
      <c r="Z59" s="38">
        <v>5</v>
      </c>
      <c r="AA59" s="9" t="s">
        <v>30</v>
      </c>
      <c r="AB59" s="8">
        <v>8</v>
      </c>
      <c r="AC59" s="8"/>
      <c r="AD59" s="172">
        <v>24</v>
      </c>
      <c r="AE59" s="173"/>
    </row>
    <row r="60" spans="1:31" s="6" customFormat="1" ht="24.95" customHeight="1">
      <c r="A60" s="146" t="s">
        <v>78</v>
      </c>
      <c r="B60" s="40">
        <f t="shared" si="17"/>
        <v>0</v>
      </c>
      <c r="C60" s="51">
        <f t="shared" si="18"/>
        <v>16</v>
      </c>
      <c r="D60" s="52">
        <f t="shared" si="19"/>
        <v>0</v>
      </c>
      <c r="E60" s="52">
        <f t="shared" si="19"/>
        <v>0</v>
      </c>
      <c r="F60" s="52">
        <f t="shared" si="19"/>
        <v>0</v>
      </c>
      <c r="G60" s="53">
        <f t="shared" si="19"/>
        <v>16</v>
      </c>
      <c r="H60" s="56"/>
      <c r="I60" s="57"/>
      <c r="J60" s="58"/>
      <c r="K60" s="58"/>
      <c r="L60" s="58"/>
      <c r="M60" s="59"/>
      <c r="N60" s="60"/>
      <c r="O60" s="57"/>
      <c r="P60" s="61"/>
      <c r="Q60" s="61"/>
      <c r="R60" s="61"/>
      <c r="S60" s="62"/>
      <c r="T60" s="76"/>
      <c r="U60" s="57"/>
      <c r="V60" s="58"/>
      <c r="W60" s="58"/>
      <c r="X60" s="58"/>
      <c r="Y60" s="125"/>
      <c r="Z60" s="38">
        <v>2</v>
      </c>
      <c r="AA60" s="9"/>
      <c r="AB60" s="8"/>
      <c r="AC60" s="8"/>
      <c r="AD60" s="12"/>
      <c r="AE60" s="11">
        <v>16</v>
      </c>
    </row>
    <row r="61" spans="1:31" ht="20.100000000000001" customHeight="1">
      <c r="A61" s="107"/>
      <c r="B61" s="94"/>
      <c r="C61" s="211"/>
      <c r="D61" s="95" t="s">
        <v>24</v>
      </c>
      <c r="E61" s="95" t="s">
        <v>25</v>
      </c>
      <c r="F61" s="95" t="s">
        <v>26</v>
      </c>
      <c r="G61" s="96" t="s">
        <v>27</v>
      </c>
      <c r="H61" s="211"/>
      <c r="I61" s="211"/>
      <c r="J61" s="95" t="s">
        <v>24</v>
      </c>
      <c r="K61" s="95" t="s">
        <v>25</v>
      </c>
      <c r="L61" s="95" t="s">
        <v>26</v>
      </c>
      <c r="M61" s="97" t="s">
        <v>27</v>
      </c>
      <c r="N61" s="94"/>
      <c r="O61" s="211"/>
      <c r="P61" s="95" t="s">
        <v>24</v>
      </c>
      <c r="Q61" s="95" t="s">
        <v>25</v>
      </c>
      <c r="R61" s="95" t="s">
        <v>26</v>
      </c>
      <c r="S61" s="218" t="s">
        <v>27</v>
      </c>
      <c r="T61" s="211"/>
      <c r="U61" s="211"/>
      <c r="V61" s="95" t="s">
        <v>24</v>
      </c>
      <c r="W61" s="95" t="s">
        <v>25</v>
      </c>
      <c r="X61" s="95" t="s">
        <v>26</v>
      </c>
      <c r="Y61" s="129" t="s">
        <v>27</v>
      </c>
      <c r="Z61" s="212"/>
      <c r="AA61" s="212"/>
      <c r="AB61" s="120" t="s">
        <v>24</v>
      </c>
      <c r="AC61" s="120" t="s">
        <v>25</v>
      </c>
      <c r="AD61" s="120" t="s">
        <v>26</v>
      </c>
      <c r="AE61" s="121" t="s">
        <v>27</v>
      </c>
    </row>
    <row r="62" spans="1:31" ht="63" customHeight="1">
      <c r="A62" s="220" t="s">
        <v>79</v>
      </c>
      <c r="B62" s="102">
        <f t="shared" ref="B62:H62" si="20">SUM(B13:B60)</f>
        <v>10</v>
      </c>
      <c r="C62" s="137">
        <f t="shared" si="20"/>
        <v>628</v>
      </c>
      <c r="D62" s="137">
        <f t="shared" si="20"/>
        <v>210</v>
      </c>
      <c r="E62" s="137">
        <f t="shared" si="20"/>
        <v>78</v>
      </c>
      <c r="F62" s="137">
        <f t="shared" si="20"/>
        <v>176</v>
      </c>
      <c r="G62" s="139">
        <f t="shared" si="20"/>
        <v>164</v>
      </c>
      <c r="H62" s="103">
        <f t="shared" si="20"/>
        <v>22</v>
      </c>
      <c r="I62" s="104" t="str">
        <f>TEXT(COUNTIFS(I13:I60,"E"),0)</f>
        <v>5</v>
      </c>
      <c r="J62" s="137" t="str">
        <f>TEXT(SUM(J13:J60),0)</f>
        <v>74</v>
      </c>
      <c r="K62" s="137" t="str">
        <f>TEXT(SUM(K13:K60),0)</f>
        <v>24</v>
      </c>
      <c r="L62" s="137" t="str">
        <f>TEXT(SUM(L13:L60),0)</f>
        <v>48</v>
      </c>
      <c r="M62" s="138" t="str">
        <f>TEXT(SUM(M13:M60),0)</f>
        <v>26</v>
      </c>
      <c r="N62" s="105">
        <f>SUM(N13:N60)</f>
        <v>22</v>
      </c>
      <c r="O62" s="104" t="str">
        <f>TEXT(COUNTIFS(O13:O60,"E"),0)</f>
        <v>2</v>
      </c>
      <c r="P62" s="137" t="str">
        <f>TEXT(SUM(P13:P60),0)</f>
        <v>64</v>
      </c>
      <c r="Q62" s="137" t="str">
        <f>TEXT(SUM(Q13:Q60),0)</f>
        <v>46</v>
      </c>
      <c r="R62" s="137" t="str">
        <f>TEXT(SUM(R13:R60),0)</f>
        <v>48</v>
      </c>
      <c r="S62" s="219" t="str">
        <f>TEXT(SUM(S13:S60),0)</f>
        <v>16</v>
      </c>
      <c r="T62" s="103">
        <f>SUM(T13:T60)</f>
        <v>22</v>
      </c>
      <c r="U62" s="104" t="str">
        <f>TEXT(COUNTIFS(U13:U60,"E"),0)</f>
        <v>2</v>
      </c>
      <c r="V62" s="137" t="str">
        <f>TEXT(SUM(V13:V60),0)</f>
        <v>40</v>
      </c>
      <c r="W62" s="137" t="str">
        <f>TEXT(SUM(W13:W60),0)</f>
        <v>8</v>
      </c>
      <c r="X62" s="137" t="str">
        <f>TEXT(SUM(X13:X60),0)</f>
        <v>40</v>
      </c>
      <c r="Y62" s="138" t="str">
        <f>TEXT(SUM(Y13:Y60),0)</f>
        <v>66</v>
      </c>
      <c r="Z62" s="134">
        <f>SUM(Z13:Z60)</f>
        <v>24</v>
      </c>
      <c r="AA62" s="122" t="str">
        <f>TEXT(COUNTIFS(AA13:AA60,"E"),0)</f>
        <v>1</v>
      </c>
      <c r="AB62" s="137" t="str">
        <f>TEXT(SUM(AB13:AB60),0)</f>
        <v>32</v>
      </c>
      <c r="AC62" s="137" t="str">
        <f>TEXT(SUM(AC13:AC60),0)</f>
        <v>0</v>
      </c>
      <c r="AD62" s="137" t="str">
        <f>TEXT(SUM(AD13:AD60),0)</f>
        <v>40</v>
      </c>
      <c r="AE62" s="189" t="str">
        <f>TEXT(SUM(AE13:AE60),0)</f>
        <v>56</v>
      </c>
    </row>
    <row r="63" spans="1:31" ht="24.95" customHeight="1">
      <c r="A63" s="109"/>
      <c r="B63" s="213" t="s">
        <v>13</v>
      </c>
      <c r="C63" s="213"/>
      <c r="D63" s="213"/>
      <c r="E63" s="213"/>
      <c r="F63" s="213"/>
      <c r="G63" s="213"/>
      <c r="H63" s="213"/>
      <c r="I63" s="213"/>
      <c r="J63" s="99"/>
      <c r="K63" s="100">
        <f>(VALUE(J62)+VALUE(K62)+VALUE(L62)+VALUE(M62))</f>
        <v>172</v>
      </c>
      <c r="L63" s="100"/>
      <c r="M63" s="101"/>
      <c r="N63" s="90"/>
      <c r="O63" s="213"/>
      <c r="P63" s="99"/>
      <c r="Q63" s="100">
        <f>(VALUE(P62)+VALUE(Q62)+VALUE(R62)+VALUE(S62))</f>
        <v>174</v>
      </c>
      <c r="R63" s="100"/>
      <c r="S63" s="101"/>
      <c r="T63" s="90"/>
      <c r="U63" s="213"/>
      <c r="V63" s="99"/>
      <c r="W63" s="100" t="str">
        <f>TEXT(V62+W62+X62+Y62,0)</f>
        <v>154</v>
      </c>
      <c r="X63" s="100"/>
      <c r="Y63" s="130"/>
      <c r="Z63" s="214"/>
      <c r="AA63" s="214"/>
      <c r="AB63" s="117"/>
      <c r="AC63" s="118" t="str">
        <f>TEXT(AB62+AC62+AD62+AE62,0)</f>
        <v>128</v>
      </c>
      <c r="AD63" s="118"/>
      <c r="AE63" s="119"/>
    </row>
    <row r="64" spans="1:31" ht="10.15" customHeight="1">
      <c r="A64" s="109"/>
      <c r="B64" s="214"/>
      <c r="C64" s="214"/>
      <c r="D64" s="214"/>
      <c r="E64" s="214"/>
      <c r="F64" s="214"/>
      <c r="G64" s="214"/>
      <c r="H64" s="214"/>
      <c r="I64" s="214"/>
      <c r="J64" s="214"/>
      <c r="K64" s="190"/>
      <c r="L64" s="190"/>
      <c r="M64" s="214"/>
      <c r="N64" s="214"/>
      <c r="O64" s="214"/>
      <c r="P64" s="214"/>
      <c r="Q64" s="190"/>
      <c r="R64" s="190"/>
      <c r="S64" s="214"/>
      <c r="T64" s="214"/>
      <c r="U64" s="214"/>
      <c r="V64" s="214"/>
      <c r="W64" s="190"/>
      <c r="X64" s="190"/>
      <c r="Y64" s="131"/>
      <c r="Z64" s="214"/>
      <c r="AA64" s="214"/>
      <c r="AB64" s="214"/>
      <c r="AC64" s="190"/>
      <c r="AD64" s="190"/>
      <c r="AE64" s="5"/>
    </row>
    <row r="65" spans="1:31" s="10" customFormat="1" ht="30" customHeight="1">
      <c r="A65" s="135" t="s">
        <v>80</v>
      </c>
      <c r="B65" s="136"/>
      <c r="C65" s="136"/>
      <c r="D65" s="136"/>
      <c r="E65" s="136"/>
      <c r="F65" s="136"/>
      <c r="G65" s="136"/>
      <c r="H65" s="86"/>
      <c r="I65" s="86"/>
      <c r="J65" s="86"/>
      <c r="K65" s="86"/>
      <c r="L65" s="86"/>
      <c r="M65" s="86"/>
      <c r="N65" s="87"/>
      <c r="O65" s="88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9"/>
    </row>
    <row r="66" spans="1:31" s="6" customFormat="1" ht="24.95" customHeight="1">
      <c r="A66" s="155" t="s">
        <v>81</v>
      </c>
      <c r="B66" s="85">
        <f>COUNTIF(I66,"E")+COUNTIF(O66,"E")+COUNTIF(U66,"E")+COUNTIF(AA66,"E")</f>
        <v>1</v>
      </c>
      <c r="C66" s="51">
        <f>SUM(D66:G66)</f>
        <v>40</v>
      </c>
      <c r="D66" s="52">
        <f>SUM(J66,P66,V66,AB66)</f>
        <v>16</v>
      </c>
      <c r="E66" s="52">
        <f>SUM(K66,Q66,W66,AC66)</f>
        <v>0</v>
      </c>
      <c r="F66" s="52">
        <f>SUM(L66,R66,X66,AD66)</f>
        <v>24</v>
      </c>
      <c r="G66" s="53">
        <f>SUM(M66,S66,Y66,AE66)</f>
        <v>0</v>
      </c>
      <c r="H66" s="56"/>
      <c r="I66" s="57"/>
      <c r="J66" s="58"/>
      <c r="K66" s="58"/>
      <c r="L66" s="58"/>
      <c r="M66" s="59"/>
      <c r="N66" s="60"/>
      <c r="O66" s="57"/>
      <c r="P66" s="61"/>
      <c r="Q66" s="61"/>
      <c r="R66" s="61"/>
      <c r="S66" s="62"/>
      <c r="T66" s="56">
        <v>6</v>
      </c>
      <c r="U66" s="57" t="s">
        <v>30</v>
      </c>
      <c r="V66" s="58">
        <v>16</v>
      </c>
      <c r="W66" s="58"/>
      <c r="X66" s="46">
        <v>24</v>
      </c>
      <c r="Y66" s="124"/>
      <c r="Z66" s="37"/>
      <c r="AA66" s="9"/>
      <c r="AB66" s="8"/>
      <c r="AC66" s="8"/>
      <c r="AD66" s="8"/>
      <c r="AE66" s="7"/>
    </row>
    <row r="67" spans="1:31" s="6" customFormat="1" ht="24.95" customHeight="1">
      <c r="A67" s="147" t="s">
        <v>82</v>
      </c>
      <c r="B67" s="85">
        <f t="shared" ref="B67:B72" si="21">COUNTIF(I67,"E")+COUNTIF(O67,"E")+COUNTIF(U67,"E")+COUNTIF(AA67,"E")</f>
        <v>1</v>
      </c>
      <c r="C67" s="51">
        <f t="shared" ref="C67:C72" si="22">SUM(D67:G67)</f>
        <v>40</v>
      </c>
      <c r="D67" s="52">
        <f t="shared" ref="D67:G72" si="23">SUM(J67,P67,V67,AB67)</f>
        <v>16</v>
      </c>
      <c r="E67" s="52">
        <f t="shared" si="23"/>
        <v>0</v>
      </c>
      <c r="F67" s="52">
        <f t="shared" si="23"/>
        <v>8</v>
      </c>
      <c r="G67" s="53">
        <f t="shared" si="23"/>
        <v>16</v>
      </c>
      <c r="H67" s="56"/>
      <c r="I67" s="57"/>
      <c r="J67" s="58"/>
      <c r="K67" s="58"/>
      <c r="L67" s="58"/>
      <c r="M67" s="59"/>
      <c r="N67" s="60"/>
      <c r="O67" s="57"/>
      <c r="P67" s="61"/>
      <c r="Q67" s="61"/>
      <c r="R67" s="61"/>
      <c r="S67" s="62"/>
      <c r="T67" s="76">
        <v>6</v>
      </c>
      <c r="U67" s="57" t="s">
        <v>30</v>
      </c>
      <c r="V67" s="58">
        <v>16</v>
      </c>
      <c r="W67" s="58"/>
      <c r="X67" s="58">
        <v>8</v>
      </c>
      <c r="Y67" s="125">
        <v>16</v>
      </c>
      <c r="Z67" s="38"/>
      <c r="AA67" s="9"/>
      <c r="AB67" s="8"/>
      <c r="AC67" s="8"/>
      <c r="AD67" s="8"/>
      <c r="AE67" s="7"/>
    </row>
    <row r="68" spans="1:31" s="6" customFormat="1" ht="24.95" customHeight="1">
      <c r="A68" s="147" t="s">
        <v>74</v>
      </c>
      <c r="B68" s="85">
        <f t="shared" si="21"/>
        <v>0</v>
      </c>
      <c r="C68" s="51">
        <f t="shared" si="22"/>
        <v>32</v>
      </c>
      <c r="D68" s="52">
        <f t="shared" si="23"/>
        <v>0</v>
      </c>
      <c r="E68" s="52">
        <f t="shared" si="23"/>
        <v>0</v>
      </c>
      <c r="F68" s="52">
        <f t="shared" si="23"/>
        <v>0</v>
      </c>
      <c r="G68" s="53">
        <f t="shared" si="23"/>
        <v>32</v>
      </c>
      <c r="H68" s="56"/>
      <c r="I68" s="57"/>
      <c r="J68" s="58"/>
      <c r="K68" s="58"/>
      <c r="L68" s="58"/>
      <c r="M68" s="59"/>
      <c r="N68" s="60"/>
      <c r="O68" s="57"/>
      <c r="P68" s="61"/>
      <c r="Q68" s="61"/>
      <c r="R68" s="61"/>
      <c r="S68" s="62"/>
      <c r="T68" s="76">
        <v>5</v>
      </c>
      <c r="U68" s="57"/>
      <c r="V68" s="58"/>
      <c r="W68" s="58"/>
      <c r="X68" s="58"/>
      <c r="Y68" s="125">
        <v>32</v>
      </c>
      <c r="Z68" s="38"/>
      <c r="AA68" s="9"/>
      <c r="AB68" s="8"/>
      <c r="AC68" s="8"/>
      <c r="AD68" s="8"/>
      <c r="AE68" s="7"/>
    </row>
    <row r="69" spans="1:31" s="6" customFormat="1" ht="24.95" customHeight="1">
      <c r="A69" s="146" t="s">
        <v>75</v>
      </c>
      <c r="B69" s="85">
        <f t="shared" si="21"/>
        <v>0</v>
      </c>
      <c r="C69" s="51">
        <f t="shared" si="22"/>
        <v>8</v>
      </c>
      <c r="D69" s="52">
        <f t="shared" si="23"/>
        <v>0</v>
      </c>
      <c r="E69" s="52">
        <f t="shared" si="23"/>
        <v>0</v>
      </c>
      <c r="F69" s="52">
        <f t="shared" si="23"/>
        <v>0</v>
      </c>
      <c r="G69" s="53">
        <f t="shared" si="23"/>
        <v>8</v>
      </c>
      <c r="H69" s="56"/>
      <c r="I69" s="57"/>
      <c r="J69" s="58"/>
      <c r="K69" s="58"/>
      <c r="L69" s="58"/>
      <c r="M69" s="59"/>
      <c r="N69" s="60"/>
      <c r="O69" s="57"/>
      <c r="P69" s="61"/>
      <c r="Q69" s="61"/>
      <c r="R69" s="61"/>
      <c r="S69" s="62"/>
      <c r="T69" s="76">
        <v>1</v>
      </c>
      <c r="U69" s="57"/>
      <c r="V69" s="58"/>
      <c r="W69" s="58"/>
      <c r="X69" s="58"/>
      <c r="Y69" s="125">
        <v>8</v>
      </c>
      <c r="Z69" s="38"/>
      <c r="AA69" s="9"/>
      <c r="AB69" s="8"/>
      <c r="AC69" s="8"/>
      <c r="AD69" s="8"/>
      <c r="AE69" s="7"/>
    </row>
    <row r="70" spans="1:31" s="6" customFormat="1" ht="24.95" customHeight="1">
      <c r="A70" s="143" t="s">
        <v>76</v>
      </c>
      <c r="B70" s="85">
        <f t="shared" si="21"/>
        <v>0</v>
      </c>
      <c r="C70" s="51">
        <f t="shared" si="22"/>
        <v>32</v>
      </c>
      <c r="D70" s="52">
        <f t="shared" si="23"/>
        <v>0</v>
      </c>
      <c r="E70" s="52">
        <f t="shared" si="23"/>
        <v>0</v>
      </c>
      <c r="F70" s="52">
        <f t="shared" si="23"/>
        <v>0</v>
      </c>
      <c r="G70" s="53">
        <f t="shared" si="23"/>
        <v>32</v>
      </c>
      <c r="H70" s="56"/>
      <c r="I70" s="57"/>
      <c r="J70" s="58"/>
      <c r="K70" s="58"/>
      <c r="L70" s="58"/>
      <c r="M70" s="59"/>
      <c r="N70" s="60"/>
      <c r="O70" s="57"/>
      <c r="P70" s="61"/>
      <c r="Q70" s="61"/>
      <c r="R70" s="61"/>
      <c r="S70" s="62"/>
      <c r="T70" s="76"/>
      <c r="U70" s="57"/>
      <c r="V70" s="58"/>
      <c r="W70" s="58"/>
      <c r="X70" s="58"/>
      <c r="Y70" s="125"/>
      <c r="Z70" s="38">
        <v>11</v>
      </c>
      <c r="AA70" s="9"/>
      <c r="AB70" s="8"/>
      <c r="AC70" s="8"/>
      <c r="AD70" s="8"/>
      <c r="AE70" s="7">
        <v>32</v>
      </c>
    </row>
    <row r="71" spans="1:31" s="6" customFormat="1" ht="24.95" customHeight="1">
      <c r="A71" s="143" t="s">
        <v>83</v>
      </c>
      <c r="B71" s="85">
        <v>1</v>
      </c>
      <c r="C71" s="51">
        <f t="shared" si="22"/>
        <v>32</v>
      </c>
      <c r="D71" s="52">
        <f t="shared" si="23"/>
        <v>0</v>
      </c>
      <c r="E71" s="52">
        <f t="shared" si="23"/>
        <v>0</v>
      </c>
      <c r="F71" s="52">
        <f t="shared" si="23"/>
        <v>16</v>
      </c>
      <c r="G71" s="53">
        <f t="shared" si="23"/>
        <v>16</v>
      </c>
      <c r="H71" s="56"/>
      <c r="I71" s="57"/>
      <c r="J71" s="58"/>
      <c r="K71" s="58"/>
      <c r="L71" s="58"/>
      <c r="M71" s="59"/>
      <c r="N71" s="60"/>
      <c r="O71" s="57"/>
      <c r="P71" s="61"/>
      <c r="Q71" s="61"/>
      <c r="R71" s="61"/>
      <c r="S71" s="62"/>
      <c r="T71" s="76"/>
      <c r="U71" s="57"/>
      <c r="V71" s="58"/>
      <c r="W71" s="58"/>
      <c r="X71" s="58"/>
      <c r="Y71" s="125"/>
      <c r="Z71" s="38">
        <v>5</v>
      </c>
      <c r="AA71" s="9" t="s">
        <v>30</v>
      </c>
      <c r="AB71" s="8"/>
      <c r="AC71" s="8"/>
      <c r="AD71" s="8">
        <v>16</v>
      </c>
      <c r="AE71" s="7">
        <v>16</v>
      </c>
    </row>
    <row r="72" spans="1:31" s="6" customFormat="1" ht="24.95" customHeight="1">
      <c r="A72" s="143" t="s">
        <v>78</v>
      </c>
      <c r="B72" s="85">
        <f t="shared" si="21"/>
        <v>0</v>
      </c>
      <c r="C72" s="51">
        <f t="shared" si="22"/>
        <v>16</v>
      </c>
      <c r="D72" s="52">
        <f t="shared" si="23"/>
        <v>0</v>
      </c>
      <c r="E72" s="52">
        <f t="shared" si="23"/>
        <v>0</v>
      </c>
      <c r="F72" s="52">
        <f t="shared" si="23"/>
        <v>0</v>
      </c>
      <c r="G72" s="53">
        <f t="shared" si="23"/>
        <v>16</v>
      </c>
      <c r="H72" s="56"/>
      <c r="I72" s="57"/>
      <c r="J72" s="58"/>
      <c r="K72" s="58"/>
      <c r="L72" s="58"/>
      <c r="M72" s="59"/>
      <c r="N72" s="60"/>
      <c r="O72" s="57"/>
      <c r="P72" s="61"/>
      <c r="Q72" s="61"/>
      <c r="R72" s="61"/>
      <c r="S72" s="62"/>
      <c r="T72" s="76"/>
      <c r="U72" s="57"/>
      <c r="V72" s="58"/>
      <c r="W72" s="58"/>
      <c r="X72" s="58"/>
      <c r="Y72" s="125"/>
      <c r="Z72" s="38">
        <v>2</v>
      </c>
      <c r="AA72" s="9"/>
      <c r="AB72" s="8"/>
      <c r="AC72" s="8"/>
      <c r="AD72" s="8"/>
      <c r="AE72" s="7">
        <v>16</v>
      </c>
    </row>
    <row r="73" spans="1:31" ht="20.100000000000001" customHeight="1">
      <c r="A73" s="107"/>
      <c r="B73" s="94"/>
      <c r="C73" s="211"/>
      <c r="D73" s="95" t="s">
        <v>24</v>
      </c>
      <c r="E73" s="95" t="s">
        <v>25</v>
      </c>
      <c r="F73" s="95" t="s">
        <v>26</v>
      </c>
      <c r="G73" s="96" t="s">
        <v>27</v>
      </c>
      <c r="H73" s="211"/>
      <c r="I73" s="211"/>
      <c r="J73" s="95" t="s">
        <v>24</v>
      </c>
      <c r="K73" s="95" t="s">
        <v>25</v>
      </c>
      <c r="L73" s="95" t="s">
        <v>26</v>
      </c>
      <c r="M73" s="97" t="s">
        <v>27</v>
      </c>
      <c r="N73" s="94"/>
      <c r="O73" s="211"/>
      <c r="P73" s="95" t="s">
        <v>24</v>
      </c>
      <c r="Q73" s="95" t="s">
        <v>25</v>
      </c>
      <c r="R73" s="95" t="s">
        <v>26</v>
      </c>
      <c r="S73" s="98" t="s">
        <v>27</v>
      </c>
      <c r="T73" s="211"/>
      <c r="U73" s="211"/>
      <c r="V73" s="95" t="s">
        <v>24</v>
      </c>
      <c r="W73" s="95" t="s">
        <v>25</v>
      </c>
      <c r="X73" s="95" t="s">
        <v>26</v>
      </c>
      <c r="Y73" s="218" t="s">
        <v>27</v>
      </c>
      <c r="Z73" s="212"/>
      <c r="AA73" s="212"/>
      <c r="AB73" s="120" t="s">
        <v>24</v>
      </c>
      <c r="AC73" s="120" t="s">
        <v>25</v>
      </c>
      <c r="AD73" s="120" t="s">
        <v>26</v>
      </c>
      <c r="AE73" s="121" t="s">
        <v>27</v>
      </c>
    </row>
    <row r="74" spans="1:31" ht="64.5" customHeight="1">
      <c r="A74" s="220" t="s">
        <v>84</v>
      </c>
      <c r="B74" s="102">
        <f t="shared" ref="B74:H74" si="24">SUM(B13:B52)+SUM(B66:B72)</f>
        <v>10</v>
      </c>
      <c r="C74" s="137">
        <f t="shared" si="24"/>
        <v>628</v>
      </c>
      <c r="D74" s="137">
        <f t="shared" si="24"/>
        <v>202</v>
      </c>
      <c r="E74" s="137">
        <f t="shared" si="24"/>
        <v>78</v>
      </c>
      <c r="F74" s="137">
        <f t="shared" si="24"/>
        <v>168</v>
      </c>
      <c r="G74" s="138">
        <f t="shared" si="24"/>
        <v>180</v>
      </c>
      <c r="H74" s="191">
        <f t="shared" si="24"/>
        <v>22</v>
      </c>
      <c r="I74" s="192" t="str">
        <f>TEXT(COUNTIFS(I13:I52,"E")+COUNTIFS(I66:I72,"E"),0)</f>
        <v>5</v>
      </c>
      <c r="J74" s="137">
        <f>SUM(J13:J52)+SUM(J66:J72)</f>
        <v>74</v>
      </c>
      <c r="K74" s="137">
        <f>SUM(K13:K52)+SUM(K66:K72)</f>
        <v>24</v>
      </c>
      <c r="L74" s="137">
        <f>SUM(L13:L52)+SUM(L66:L72)</f>
        <v>48</v>
      </c>
      <c r="M74" s="138">
        <f>SUM(M13:M52)+SUM(M66:M72)</f>
        <v>26</v>
      </c>
      <c r="N74" s="105">
        <f>SUM(N13:N52)+SUM(N66:N72)</f>
        <v>22</v>
      </c>
      <c r="O74" s="104" t="str">
        <f>TEXT(COUNTIFS(O13:O52,"E")+COUNTIFS(O66:O72,"E"),0)</f>
        <v>2</v>
      </c>
      <c r="P74" s="137">
        <f>SUM(P13:P52)+SUM(P66:P72)</f>
        <v>64</v>
      </c>
      <c r="Q74" s="137">
        <f>SUM(Q13:Q52)+SUM(Q66:Q72)</f>
        <v>46</v>
      </c>
      <c r="R74" s="137">
        <f>SUM(R13:R52)+SUM(R66:R72)</f>
        <v>48</v>
      </c>
      <c r="S74" s="219">
        <f>SUM(S13:S52)+SUM(S66:S72)</f>
        <v>16</v>
      </c>
      <c r="T74" s="103">
        <f>SUM(T13:T52)+SUM(T66:T72)</f>
        <v>22</v>
      </c>
      <c r="U74" s="104" t="str">
        <f>TEXT(COUNTIFS(U13:U52,"E")+COUNTIFS(U66:U72,"E"),0)</f>
        <v>2</v>
      </c>
      <c r="V74" s="137">
        <f>SUM(V13:V52)+SUM(V66:V72)</f>
        <v>40</v>
      </c>
      <c r="W74" s="137">
        <f>SUM(W13:W52)+SUM(W66:W72)</f>
        <v>8</v>
      </c>
      <c r="X74" s="137">
        <f>SUM(X13:X52)+SUM(X66:X72)</f>
        <v>40</v>
      </c>
      <c r="Y74" s="219">
        <f>SUM(Y13:Y52)+SUM(Y66:Y72)</f>
        <v>66</v>
      </c>
      <c r="Z74" s="132">
        <f>SUM(Z13:Z52)+SUM(Z66:Z72)</f>
        <v>24</v>
      </c>
      <c r="AA74" s="122" t="str">
        <f>TEXT(COUNTIFS(AA13:AA52,"E")+COUNTIFS(AA66:AA72,"E"),0)</f>
        <v>1</v>
      </c>
      <c r="AB74" s="137">
        <f>SUM(AB13:AB52)+SUM(AB66:AB72)</f>
        <v>24</v>
      </c>
      <c r="AC74" s="137">
        <f>SUM(AC13:AC52)+SUM(AC66:AC72)</f>
        <v>0</v>
      </c>
      <c r="AD74" s="137">
        <f>SUM(AD13:AD52)+SUM(AD66:AD72)</f>
        <v>32</v>
      </c>
      <c r="AE74" s="189">
        <f>SUM(AE13:AE52)+SUM(AE66:AE72)</f>
        <v>72</v>
      </c>
    </row>
    <row r="75" spans="1:31" ht="24.95" customHeight="1">
      <c r="A75" s="109"/>
      <c r="B75" s="213" t="s">
        <v>13</v>
      </c>
      <c r="C75" s="213"/>
      <c r="D75" s="213"/>
      <c r="E75" s="213"/>
      <c r="F75" s="213"/>
      <c r="G75" s="213"/>
      <c r="H75" s="213"/>
      <c r="I75" s="213"/>
      <c r="J75" s="99"/>
      <c r="K75" s="100">
        <f>(VALUE(J74)+VALUE(K74)+VALUE(L74)+VALUE(M74))</f>
        <v>172</v>
      </c>
      <c r="L75" s="100"/>
      <c r="M75" s="101"/>
      <c r="N75" s="90"/>
      <c r="O75" s="213"/>
      <c r="P75" s="99"/>
      <c r="Q75" s="100">
        <f>(VALUE(P74)+VALUE(Q74)+VALUE(R74)+VALUE(S74))</f>
        <v>174</v>
      </c>
      <c r="R75" s="100"/>
      <c r="S75" s="130"/>
      <c r="T75" s="213"/>
      <c r="U75" s="213"/>
      <c r="V75" s="99"/>
      <c r="W75" s="100" t="str">
        <f>TEXT(V74+W74+X74+Y74,0)</f>
        <v>154</v>
      </c>
      <c r="X75" s="100"/>
      <c r="Y75" s="130"/>
      <c r="Z75" s="214"/>
      <c r="AA75" s="214"/>
      <c r="AB75" s="117"/>
      <c r="AC75" s="118" t="str">
        <f>TEXT(AB74+AC74+AD74+AE74,0)</f>
        <v>128</v>
      </c>
      <c r="AD75" s="118"/>
      <c r="AE75" s="119"/>
    </row>
    <row r="76" spans="1:31" ht="10.35" customHeight="1">
      <c r="A76" s="109"/>
      <c r="B76" s="213"/>
      <c r="C76" s="213"/>
      <c r="D76" s="213"/>
      <c r="E76" s="213"/>
      <c r="F76" s="213"/>
      <c r="G76" s="213"/>
      <c r="H76" s="213"/>
      <c r="I76" s="213"/>
      <c r="J76" s="213"/>
      <c r="K76" s="215"/>
      <c r="L76" s="215"/>
      <c r="M76" s="213"/>
      <c r="N76" s="213"/>
      <c r="O76" s="213"/>
      <c r="P76" s="213"/>
      <c r="Q76" s="215"/>
      <c r="R76" s="215"/>
      <c r="S76" s="213"/>
      <c r="T76" s="213"/>
      <c r="U76" s="213"/>
      <c r="V76" s="213"/>
      <c r="W76" s="215"/>
      <c r="X76" s="215"/>
      <c r="Y76" s="133"/>
      <c r="Z76" s="214"/>
      <c r="AA76" s="214"/>
      <c r="AB76" s="214"/>
      <c r="AC76" s="190"/>
      <c r="AD76" s="190"/>
      <c r="AE76" s="5"/>
    </row>
    <row r="77" spans="1:31" ht="30" customHeight="1">
      <c r="A77" s="135" t="s">
        <v>85</v>
      </c>
      <c r="B77" s="136"/>
      <c r="C77" s="136"/>
      <c r="D77" s="136"/>
      <c r="E77" s="136"/>
      <c r="F77" s="136"/>
      <c r="G77" s="136"/>
      <c r="H77" s="86"/>
      <c r="I77" s="86"/>
      <c r="J77" s="86"/>
      <c r="K77" s="86"/>
      <c r="L77" s="86"/>
      <c r="M77" s="86"/>
      <c r="N77" s="87"/>
      <c r="O77" s="88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9"/>
    </row>
    <row r="78" spans="1:31" ht="24.95" customHeight="1">
      <c r="A78" s="147" t="s">
        <v>86</v>
      </c>
      <c r="B78" s="85">
        <f>COUNTIF(I78,"E")+COUNTIF(O78,"E")+COUNTIF(U78,"E")+COUNTIF(AA78,"E")</f>
        <v>1</v>
      </c>
      <c r="C78" s="51">
        <f>SUM(D78:G78)</f>
        <v>40</v>
      </c>
      <c r="D78" s="52">
        <f>SUM(J78,P78,V78,AB78)</f>
        <v>16</v>
      </c>
      <c r="E78" s="52">
        <f>SUM(K78,Q78,W78,AC78)</f>
        <v>0</v>
      </c>
      <c r="F78" s="52">
        <f>SUM(L78,R78,X78,AD78)</f>
        <v>16</v>
      </c>
      <c r="G78" s="53">
        <f>SUM(M78,S78,Y78,AE78)</f>
        <v>8</v>
      </c>
      <c r="H78" s="56"/>
      <c r="I78" s="57"/>
      <c r="J78" s="58"/>
      <c r="K78" s="58"/>
      <c r="L78" s="58"/>
      <c r="M78" s="59"/>
      <c r="N78" s="60"/>
      <c r="O78" s="57"/>
      <c r="P78" s="61"/>
      <c r="Q78" s="61"/>
      <c r="R78" s="61"/>
      <c r="S78" s="62"/>
      <c r="T78" s="56">
        <v>6</v>
      </c>
      <c r="U78" s="57" t="s">
        <v>30</v>
      </c>
      <c r="V78" s="58">
        <v>16</v>
      </c>
      <c r="W78" s="58"/>
      <c r="X78" s="58">
        <v>16</v>
      </c>
      <c r="Y78" s="124">
        <v>8</v>
      </c>
      <c r="Z78" s="37"/>
      <c r="AA78" s="9"/>
      <c r="AB78" s="8"/>
      <c r="AC78" s="8"/>
      <c r="AD78" s="8"/>
      <c r="AE78" s="7"/>
    </row>
    <row r="79" spans="1:31" ht="24.95" customHeight="1">
      <c r="A79" s="147" t="s">
        <v>87</v>
      </c>
      <c r="B79" s="85">
        <f t="shared" ref="B79:B84" si="25">COUNTIF(I79,"E")+COUNTIF(O79,"E")+COUNTIF(U79,"E")+COUNTIF(AA79,"E")</f>
        <v>1</v>
      </c>
      <c r="C79" s="51">
        <f t="shared" ref="C79:C84" si="26">SUM(D79:G79)</f>
        <v>40</v>
      </c>
      <c r="D79" s="52">
        <f t="shared" ref="D79:G84" si="27">SUM(J79,P79,V79,AB79)</f>
        <v>16</v>
      </c>
      <c r="E79" s="52">
        <f t="shared" si="27"/>
        <v>8</v>
      </c>
      <c r="F79" s="52">
        <f t="shared" si="27"/>
        <v>0</v>
      </c>
      <c r="G79" s="53">
        <f t="shared" si="27"/>
        <v>16</v>
      </c>
      <c r="H79" s="56"/>
      <c r="I79" s="57"/>
      <c r="J79" s="58"/>
      <c r="K79" s="58"/>
      <c r="L79" s="58"/>
      <c r="M79" s="59"/>
      <c r="N79" s="60"/>
      <c r="O79" s="57"/>
      <c r="P79" s="61"/>
      <c r="Q79" s="61"/>
      <c r="R79" s="61"/>
      <c r="S79" s="62"/>
      <c r="T79" s="76">
        <v>6</v>
      </c>
      <c r="U79" s="57" t="s">
        <v>30</v>
      </c>
      <c r="V79" s="58">
        <v>16</v>
      </c>
      <c r="W79" s="58">
        <v>8</v>
      </c>
      <c r="X79" s="58"/>
      <c r="Y79" s="125">
        <v>16</v>
      </c>
      <c r="Z79" s="38"/>
      <c r="AA79" s="9"/>
      <c r="AB79" s="8"/>
      <c r="AC79" s="8"/>
      <c r="AD79" s="8"/>
      <c r="AE79" s="7"/>
    </row>
    <row r="80" spans="1:31" ht="24.95" customHeight="1">
      <c r="A80" s="146" t="s">
        <v>74</v>
      </c>
      <c r="B80" s="85">
        <f t="shared" si="25"/>
        <v>0</v>
      </c>
      <c r="C80" s="51">
        <f t="shared" si="26"/>
        <v>32</v>
      </c>
      <c r="D80" s="52">
        <f t="shared" si="27"/>
        <v>0</v>
      </c>
      <c r="E80" s="52">
        <f t="shared" si="27"/>
        <v>0</v>
      </c>
      <c r="F80" s="52">
        <f t="shared" si="27"/>
        <v>0</v>
      </c>
      <c r="G80" s="53">
        <f t="shared" si="27"/>
        <v>32</v>
      </c>
      <c r="H80" s="56"/>
      <c r="I80" s="57"/>
      <c r="J80" s="58"/>
      <c r="K80" s="58"/>
      <c r="L80" s="58"/>
      <c r="M80" s="59"/>
      <c r="N80" s="60"/>
      <c r="O80" s="57"/>
      <c r="P80" s="61"/>
      <c r="Q80" s="61"/>
      <c r="R80" s="61"/>
      <c r="S80" s="62"/>
      <c r="T80" s="76">
        <v>5</v>
      </c>
      <c r="U80" s="57"/>
      <c r="V80" s="58"/>
      <c r="W80" s="58"/>
      <c r="X80" s="58"/>
      <c r="Y80" s="125">
        <v>32</v>
      </c>
      <c r="Z80" s="38"/>
      <c r="AA80" s="9"/>
      <c r="AB80" s="8"/>
      <c r="AC80" s="8"/>
      <c r="AD80" s="8"/>
      <c r="AE80" s="7"/>
    </row>
    <row r="81" spans="1:31" ht="24.95" customHeight="1">
      <c r="A81" s="146" t="s">
        <v>75</v>
      </c>
      <c r="B81" s="85">
        <f t="shared" si="25"/>
        <v>0</v>
      </c>
      <c r="C81" s="51">
        <f t="shared" si="26"/>
        <v>8</v>
      </c>
      <c r="D81" s="52">
        <f t="shared" si="27"/>
        <v>0</v>
      </c>
      <c r="E81" s="52">
        <f t="shared" si="27"/>
        <v>0</v>
      </c>
      <c r="F81" s="52">
        <f t="shared" si="27"/>
        <v>0</v>
      </c>
      <c r="G81" s="53">
        <f t="shared" si="27"/>
        <v>8</v>
      </c>
      <c r="H81" s="56"/>
      <c r="I81" s="57"/>
      <c r="J81" s="58"/>
      <c r="K81" s="58"/>
      <c r="L81" s="58"/>
      <c r="M81" s="59"/>
      <c r="N81" s="60"/>
      <c r="O81" s="57"/>
      <c r="P81" s="61"/>
      <c r="Q81" s="61"/>
      <c r="R81" s="61"/>
      <c r="S81" s="62"/>
      <c r="T81" s="76">
        <v>1</v>
      </c>
      <c r="U81" s="57"/>
      <c r="V81" s="58"/>
      <c r="W81" s="58"/>
      <c r="X81" s="58"/>
      <c r="Y81" s="125">
        <v>8</v>
      </c>
      <c r="Z81" s="38"/>
      <c r="AA81" s="9"/>
      <c r="AB81" s="8"/>
      <c r="AC81" s="8"/>
      <c r="AD81" s="8"/>
      <c r="AE81" s="7"/>
    </row>
    <row r="82" spans="1:31" ht="24.95" customHeight="1">
      <c r="A82" s="143" t="s">
        <v>76</v>
      </c>
      <c r="B82" s="85">
        <f t="shared" si="25"/>
        <v>0</v>
      </c>
      <c r="C82" s="51">
        <f t="shared" si="26"/>
        <v>32</v>
      </c>
      <c r="D82" s="52">
        <f t="shared" si="27"/>
        <v>0</v>
      </c>
      <c r="E82" s="52">
        <f t="shared" si="27"/>
        <v>0</v>
      </c>
      <c r="F82" s="52">
        <f t="shared" si="27"/>
        <v>0</v>
      </c>
      <c r="G82" s="53">
        <f t="shared" si="27"/>
        <v>32</v>
      </c>
      <c r="H82" s="56"/>
      <c r="I82" s="57"/>
      <c r="J82" s="58"/>
      <c r="K82" s="58"/>
      <c r="L82" s="58"/>
      <c r="M82" s="59"/>
      <c r="N82" s="60"/>
      <c r="O82" s="57"/>
      <c r="P82" s="61"/>
      <c r="Q82" s="61"/>
      <c r="R82" s="61"/>
      <c r="S82" s="62"/>
      <c r="T82" s="76"/>
      <c r="U82" s="57"/>
      <c r="V82" s="58"/>
      <c r="W82" s="58"/>
      <c r="X82" s="58"/>
      <c r="Y82" s="125"/>
      <c r="Z82" s="38">
        <v>11</v>
      </c>
      <c r="AA82" s="9"/>
      <c r="AB82" s="8"/>
      <c r="AC82" s="8"/>
      <c r="AD82" s="8"/>
      <c r="AE82" s="7">
        <v>32</v>
      </c>
    </row>
    <row r="83" spans="1:31" ht="24.95" customHeight="1">
      <c r="A83" s="143" t="s">
        <v>88</v>
      </c>
      <c r="B83" s="85">
        <f t="shared" si="25"/>
        <v>1</v>
      </c>
      <c r="C83" s="51">
        <f t="shared" si="26"/>
        <v>32</v>
      </c>
      <c r="D83" s="52">
        <f t="shared" si="27"/>
        <v>8</v>
      </c>
      <c r="E83" s="52">
        <f t="shared" si="27"/>
        <v>8</v>
      </c>
      <c r="F83" s="52">
        <f t="shared" si="27"/>
        <v>0</v>
      </c>
      <c r="G83" s="53">
        <f t="shared" si="27"/>
        <v>16</v>
      </c>
      <c r="H83" s="56"/>
      <c r="I83" s="57"/>
      <c r="J83" s="58"/>
      <c r="K83" s="58"/>
      <c r="L83" s="58"/>
      <c r="M83" s="59"/>
      <c r="N83" s="60"/>
      <c r="O83" s="57"/>
      <c r="P83" s="61"/>
      <c r="Q83" s="61"/>
      <c r="R83" s="61"/>
      <c r="S83" s="62"/>
      <c r="T83" s="76"/>
      <c r="U83" s="57"/>
      <c r="V83" s="58"/>
      <c r="W83" s="58"/>
      <c r="X83" s="58"/>
      <c r="Y83" s="125"/>
      <c r="Z83" s="38">
        <v>5</v>
      </c>
      <c r="AA83" s="9" t="s">
        <v>30</v>
      </c>
      <c r="AB83" s="8">
        <v>8</v>
      </c>
      <c r="AC83" s="8">
        <v>8</v>
      </c>
      <c r="AD83" s="8"/>
      <c r="AE83" s="7">
        <v>16</v>
      </c>
    </row>
    <row r="84" spans="1:31" ht="24.95" customHeight="1">
      <c r="A84" s="143" t="s">
        <v>78</v>
      </c>
      <c r="B84" s="85">
        <f t="shared" si="25"/>
        <v>0</v>
      </c>
      <c r="C84" s="51">
        <f t="shared" si="26"/>
        <v>16</v>
      </c>
      <c r="D84" s="52">
        <f t="shared" si="27"/>
        <v>0</v>
      </c>
      <c r="E84" s="52">
        <f t="shared" si="27"/>
        <v>0</v>
      </c>
      <c r="F84" s="52">
        <f t="shared" si="27"/>
        <v>0</v>
      </c>
      <c r="G84" s="53">
        <f t="shared" si="27"/>
        <v>16</v>
      </c>
      <c r="H84" s="56"/>
      <c r="I84" s="57"/>
      <c r="J84" s="58"/>
      <c r="K84" s="58"/>
      <c r="L84" s="58"/>
      <c r="M84" s="59"/>
      <c r="N84" s="60"/>
      <c r="O84" s="57"/>
      <c r="P84" s="61"/>
      <c r="Q84" s="61"/>
      <c r="R84" s="61"/>
      <c r="S84" s="62"/>
      <c r="T84" s="76"/>
      <c r="U84" s="57"/>
      <c r="V84" s="58"/>
      <c r="W84" s="58"/>
      <c r="X84" s="58"/>
      <c r="Y84" s="125"/>
      <c r="Z84" s="38">
        <v>2</v>
      </c>
      <c r="AA84" s="9"/>
      <c r="AB84" s="8"/>
      <c r="AC84" s="8"/>
      <c r="AD84" s="8"/>
      <c r="AE84" s="7">
        <v>16</v>
      </c>
    </row>
    <row r="85" spans="1:31" ht="20.100000000000001" customHeight="1">
      <c r="A85" s="107"/>
      <c r="B85" s="94"/>
      <c r="C85" s="211"/>
      <c r="D85" s="95" t="s">
        <v>24</v>
      </c>
      <c r="E85" s="95" t="s">
        <v>25</v>
      </c>
      <c r="F85" s="95" t="s">
        <v>26</v>
      </c>
      <c r="G85" s="96" t="s">
        <v>27</v>
      </c>
      <c r="H85" s="211"/>
      <c r="I85" s="211"/>
      <c r="J85" s="95" t="s">
        <v>24</v>
      </c>
      <c r="K85" s="95" t="s">
        <v>25</v>
      </c>
      <c r="L85" s="95" t="s">
        <v>26</v>
      </c>
      <c r="M85" s="97" t="s">
        <v>27</v>
      </c>
      <c r="N85" s="94"/>
      <c r="O85" s="211"/>
      <c r="P85" s="95" t="s">
        <v>24</v>
      </c>
      <c r="Q85" s="95" t="s">
        <v>25</v>
      </c>
      <c r="R85" s="95" t="s">
        <v>26</v>
      </c>
      <c r="S85" s="98" t="s">
        <v>27</v>
      </c>
      <c r="T85" s="211"/>
      <c r="U85" s="211"/>
      <c r="V85" s="95" t="s">
        <v>24</v>
      </c>
      <c r="W85" s="95" t="s">
        <v>25</v>
      </c>
      <c r="X85" s="95" t="s">
        <v>26</v>
      </c>
      <c r="Y85" s="129" t="s">
        <v>27</v>
      </c>
      <c r="Z85" s="212"/>
      <c r="AA85" s="212"/>
      <c r="AB85" s="120" t="s">
        <v>24</v>
      </c>
      <c r="AC85" s="120" t="s">
        <v>25</v>
      </c>
      <c r="AD85" s="120" t="s">
        <v>26</v>
      </c>
      <c r="AE85" s="121" t="s">
        <v>27</v>
      </c>
    </row>
    <row r="86" spans="1:31" ht="64.5" customHeight="1">
      <c r="A86" s="220" t="s">
        <v>89</v>
      </c>
      <c r="B86" s="102">
        <f t="shared" ref="B86:H86" si="28">SUM(B13:B52)+SUM(B78:B84)</f>
        <v>10</v>
      </c>
      <c r="C86" s="137">
        <f t="shared" si="28"/>
        <v>628</v>
      </c>
      <c r="D86" s="137">
        <f t="shared" si="28"/>
        <v>210</v>
      </c>
      <c r="E86" s="137">
        <f t="shared" si="28"/>
        <v>94</v>
      </c>
      <c r="F86" s="137">
        <f t="shared" si="28"/>
        <v>136</v>
      </c>
      <c r="G86" s="138">
        <f t="shared" si="28"/>
        <v>188</v>
      </c>
      <c r="H86" s="191">
        <f t="shared" si="28"/>
        <v>22</v>
      </c>
      <c r="I86" s="192" t="str">
        <f>TEXT(COUNTIFS(I13:I52,"E")+COUNTIFS(I78:I84,"E"),0)</f>
        <v>5</v>
      </c>
      <c r="J86" s="137">
        <f>SUM(J13:J52)+SUM(J78:J84)</f>
        <v>74</v>
      </c>
      <c r="K86" s="137">
        <f>SUM(K13:K52)+SUM(K78:K84)</f>
        <v>24</v>
      </c>
      <c r="L86" s="137">
        <f>SUM(L13:L52)+SUM(L78:L84)</f>
        <v>48</v>
      </c>
      <c r="M86" s="138">
        <f>SUM(M13:M52)+SUM(M78:M84)</f>
        <v>26</v>
      </c>
      <c r="N86" s="105">
        <f>SUM(N13:N52)+SUM(N78:N84)</f>
        <v>22</v>
      </c>
      <c r="O86" s="104" t="str">
        <f>TEXT(COUNTIFS(O13:O52,"E")+COUNTIFS(O78:O84,"E"),0)</f>
        <v>2</v>
      </c>
      <c r="P86" s="137">
        <f>SUM(P13:P52)+SUM(P78:P84)</f>
        <v>64</v>
      </c>
      <c r="Q86" s="137">
        <f>SUM(Q13:Q52)+SUM(Q78:Q84)</f>
        <v>46</v>
      </c>
      <c r="R86" s="137">
        <f>SUM(R13:R52)+SUM(R78:R84)</f>
        <v>48</v>
      </c>
      <c r="S86" s="219">
        <f>SUM(S13:S52)+SUM(S78:S84)</f>
        <v>16</v>
      </c>
      <c r="T86" s="103">
        <f>SUM(T13:T52)+SUM(T78:T84)</f>
        <v>22</v>
      </c>
      <c r="U86" s="104" t="str">
        <f>TEXT(COUNTIFS(U13:U52,"E")+COUNTIFS(U78:U84,"E"),0)</f>
        <v>2</v>
      </c>
      <c r="V86" s="137">
        <f>SUM(V13:V52)+SUM(V78:V84)</f>
        <v>40</v>
      </c>
      <c r="W86" s="137">
        <f>SUM(W13:W52)+SUM(W78:W84)</f>
        <v>16</v>
      </c>
      <c r="X86" s="137">
        <f>SUM(X13:X52)+SUM(X78:X84)</f>
        <v>24</v>
      </c>
      <c r="Y86" s="219">
        <f>SUM(Y13:Y52)+SUM(Y78:Y84)</f>
        <v>74</v>
      </c>
      <c r="Z86" s="132">
        <f>SUM(Z13:Z52)+SUM(Z78:Z84)</f>
        <v>24</v>
      </c>
      <c r="AA86" s="122" t="str">
        <f>TEXT(COUNTIFS(AA13:AA52,"E")+COUNTIFS(AA78:AA84,"E"),0)</f>
        <v>1</v>
      </c>
      <c r="AB86" s="137">
        <f>SUM(AB13:AB52)+SUM(AB78:AB84)</f>
        <v>32</v>
      </c>
      <c r="AC86" s="137">
        <f>SUM(AC13:AC52)+SUM(AC78:AC84)</f>
        <v>8</v>
      </c>
      <c r="AD86" s="137">
        <f>SUM(AD13:AD52)+SUM(AD78:AD84)</f>
        <v>16</v>
      </c>
      <c r="AE86" s="189">
        <f>SUM(AE13:AE52)+SUM(AE78:AE84)</f>
        <v>72</v>
      </c>
    </row>
    <row r="87" spans="1:31" ht="24.95" customHeight="1">
      <c r="A87" s="109"/>
      <c r="B87" s="213" t="s">
        <v>13</v>
      </c>
      <c r="C87" s="213"/>
      <c r="D87" s="213"/>
      <c r="E87" s="213"/>
      <c r="F87" s="213"/>
      <c r="G87" s="213"/>
      <c r="H87" s="213"/>
      <c r="I87" s="213"/>
      <c r="J87" s="99"/>
      <c r="K87" s="100">
        <f>(VALUE(J86)+VALUE(K86)+VALUE(L86)+VALUE(M86))</f>
        <v>172</v>
      </c>
      <c r="L87" s="100"/>
      <c r="M87" s="101"/>
      <c r="N87" s="90"/>
      <c r="O87" s="213"/>
      <c r="P87" s="99"/>
      <c r="Q87" s="100">
        <f>(VALUE(P86)+VALUE(Q86)+VALUE(R86)+VALUE(S86))</f>
        <v>174</v>
      </c>
      <c r="R87" s="100"/>
      <c r="S87" s="101"/>
      <c r="T87" s="90"/>
      <c r="U87" s="213"/>
      <c r="V87" s="99"/>
      <c r="W87" s="100" t="str">
        <f>TEXT(V86+W86+X86+Y86,0)</f>
        <v>154</v>
      </c>
      <c r="X87" s="100"/>
      <c r="Y87" s="130"/>
      <c r="Z87" s="214"/>
      <c r="AA87" s="214"/>
      <c r="AB87" s="117"/>
      <c r="AC87" s="118" t="str">
        <f>TEXT(AB86+AC86+AD86+AE86,0)</f>
        <v>128</v>
      </c>
      <c r="AD87" s="118"/>
      <c r="AE87" s="119"/>
    </row>
    <row r="88" spans="1:31" ht="18">
      <c r="A88" s="109"/>
      <c r="B88" s="213"/>
      <c r="C88" s="213"/>
      <c r="D88" s="213"/>
      <c r="E88" s="213"/>
      <c r="F88" s="213"/>
      <c r="G88" s="213"/>
      <c r="H88" s="213"/>
      <c r="I88" s="213"/>
      <c r="J88" s="213"/>
      <c r="K88" s="215"/>
      <c r="L88" s="215"/>
      <c r="M88" s="213"/>
      <c r="N88" s="213"/>
      <c r="O88" s="213"/>
      <c r="P88" s="213"/>
      <c r="Q88" s="215"/>
      <c r="R88" s="215"/>
      <c r="S88" s="213"/>
      <c r="T88" s="213"/>
      <c r="U88" s="213"/>
      <c r="V88" s="213"/>
      <c r="W88" s="215"/>
      <c r="X88" s="215"/>
      <c r="Y88" s="133"/>
      <c r="Z88" s="214"/>
      <c r="AA88" s="214"/>
      <c r="AB88" s="214"/>
      <c r="AC88" s="190"/>
      <c r="AD88" s="190"/>
      <c r="AE88" s="5"/>
    </row>
    <row r="89" spans="1:31" ht="22.9" customHeight="1">
      <c r="A89" s="110" t="s">
        <v>90</v>
      </c>
      <c r="B89" s="214"/>
      <c r="C89" s="214"/>
      <c r="D89" s="214"/>
      <c r="E89" s="214"/>
      <c r="F89" s="214"/>
      <c r="G89" s="214"/>
      <c r="H89" s="214"/>
      <c r="I89" s="214"/>
      <c r="J89" s="214"/>
      <c r="K89" s="190"/>
      <c r="L89" s="190"/>
      <c r="M89" s="214"/>
      <c r="N89" s="214"/>
      <c r="O89" s="214"/>
      <c r="P89" s="214"/>
      <c r="Q89" s="190"/>
      <c r="R89" s="190"/>
      <c r="S89" s="214"/>
      <c r="T89" s="214"/>
      <c r="U89" s="214"/>
      <c r="V89" s="214"/>
      <c r="W89" s="190"/>
      <c r="X89" s="190"/>
      <c r="Y89" s="214"/>
      <c r="Z89" s="214"/>
      <c r="AA89" s="214"/>
      <c r="AB89" s="214"/>
      <c r="AC89" s="190"/>
      <c r="AD89" s="190"/>
      <c r="AE89" s="5"/>
    </row>
    <row r="90" spans="1:31" ht="10.15" customHeight="1">
      <c r="A90" s="111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2"/>
    </row>
  </sheetData>
  <mergeCells count="26">
    <mergeCell ref="AB9:AE9"/>
    <mergeCell ref="V10:Y10"/>
    <mergeCell ref="AB10:AE10"/>
    <mergeCell ref="H9:H10"/>
    <mergeCell ref="I9:I10"/>
    <mergeCell ref="J9:M9"/>
    <mergeCell ref="N9:N10"/>
    <mergeCell ref="O9:O10"/>
    <mergeCell ref="P9:S9"/>
    <mergeCell ref="J10:M10"/>
    <mergeCell ref="P10:S10"/>
    <mergeCell ref="T9:T10"/>
    <mergeCell ref="U9:U10"/>
    <mergeCell ref="V9:Y9"/>
    <mergeCell ref="Z9:Z10"/>
    <mergeCell ref="AA9:AA10"/>
    <mergeCell ref="E4:F4"/>
    <mergeCell ref="A7:A11"/>
    <mergeCell ref="B7:B11"/>
    <mergeCell ref="C7:G7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2" fitToHeight="0" orientation="portrait" r:id="rId1"/>
  <headerFooter scaleWithDoc="0">
    <oddFooter>&amp;L&amp;6&amp;F, wydrukowano: &amp;D&amp;R&amp;6Strona: &amp;P/&amp;N</oddFooter>
  </headerFooter>
  <ignoredErrors>
    <ignoredError sqref="I74 O74 U74 AA74 I86 O86 U86 AA8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N2ZiIP2</vt:lpstr>
      <vt:lpstr>N2ZiIP2!Obszar_wydruku</vt:lpstr>
      <vt:lpstr>N2ZiIP2!Tytuły_wydruku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2025-04-17T07:20:21Z</dcterms:created>
  <dcterms:modified xsi:type="dcterms:W3CDTF">2025-04-17T07:20:41Z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