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8389\Documents\PLANY studiów\WWW\rok akademicki 2025_26\"/>
    </mc:Choice>
  </mc:AlternateContent>
  <xr:revisionPtr revIDLastSave="0" documentId="13_ncr:1_{691E2947-B55D-40FC-A35F-6144A755183D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2IBio1" sheetId="1" r:id="rId1"/>
  </sheets>
  <definedNames>
    <definedName name="_xlnm.Print_Area" localSheetId="0">S2IBio1!$A$1:$Z$138</definedName>
    <definedName name="_xlnm.Print_Titles" localSheetId="0">S2IBio1!$1:$11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Q10" i="1"/>
  <c r="K10" i="1"/>
  <c r="E110" i="1" l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D94" i="1" l="1"/>
  <c r="D82" i="1"/>
  <c r="D83" i="1"/>
  <c r="D32" i="1"/>
  <c r="D73" i="1"/>
  <c r="D70" i="1"/>
  <c r="D67" i="1"/>
  <c r="D64" i="1"/>
  <c r="D65" i="1"/>
  <c r="D101" i="1"/>
  <c r="D89" i="1"/>
  <c r="D71" i="1"/>
  <c r="D59" i="1"/>
  <c r="D95" i="1"/>
  <c r="D74" i="1"/>
  <c r="D68" i="1"/>
  <c r="D56" i="1"/>
  <c r="D61" i="1"/>
  <c r="D58" i="1"/>
  <c r="D55" i="1"/>
  <c r="D84" i="1"/>
  <c r="D62" i="1"/>
  <c r="D130" i="1"/>
  <c r="D127" i="1"/>
  <c r="D129" i="1"/>
  <c r="D126" i="1"/>
  <c r="D120" i="1"/>
  <c r="D131" i="1"/>
  <c r="D128" i="1"/>
  <c r="D96" i="1"/>
  <c r="D88" i="1"/>
  <c r="D93" i="1"/>
  <c r="D115" i="1"/>
  <c r="D118" i="1"/>
  <c r="D124" i="1"/>
  <c r="D112" i="1"/>
  <c r="D123" i="1"/>
  <c r="D117" i="1"/>
  <c r="D114" i="1"/>
  <c r="D111" i="1"/>
  <c r="D121" i="1"/>
  <c r="D125" i="1"/>
  <c r="D122" i="1"/>
  <c r="D119" i="1"/>
  <c r="D116" i="1"/>
  <c r="D113" i="1"/>
  <c r="D110" i="1"/>
  <c r="D66" i="1"/>
  <c r="D57" i="1"/>
  <c r="D72" i="1"/>
  <c r="D63" i="1"/>
  <c r="D54" i="1"/>
  <c r="D60" i="1"/>
  <c r="D69" i="1"/>
  <c r="D45" i="1"/>
  <c r="D42" i="1"/>
  <c r="D39" i="1"/>
  <c r="D36" i="1"/>
  <c r="D33" i="1"/>
  <c r="D43" i="1"/>
  <c r="D44" i="1"/>
  <c r="D41" i="1"/>
  <c r="D38" i="1"/>
  <c r="D35" i="1"/>
  <c r="D46" i="1"/>
  <c r="D40" i="1"/>
  <c r="D37" i="1"/>
  <c r="D34" i="1"/>
  <c r="D31" i="1"/>
  <c r="D98" i="1"/>
  <c r="D86" i="1"/>
  <c r="D92" i="1"/>
  <c r="D100" i="1"/>
  <c r="D97" i="1"/>
  <c r="D91" i="1"/>
  <c r="D85" i="1"/>
  <c r="D102" i="1"/>
  <c r="D99" i="1"/>
  <c r="D90" i="1"/>
  <c r="D87" i="1"/>
  <c r="T28" i="1" l="1"/>
  <c r="S28" i="1"/>
  <c r="R28" i="1"/>
  <c r="Q28" i="1"/>
  <c r="P28" i="1"/>
  <c r="O28" i="1"/>
  <c r="E14" i="1" l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5" i="1"/>
  <c r="F25" i="1"/>
  <c r="G25" i="1"/>
  <c r="H25" i="1"/>
  <c r="E26" i="1"/>
  <c r="F26" i="1"/>
  <c r="G26" i="1"/>
  <c r="H26" i="1"/>
  <c r="E27" i="1"/>
  <c r="F27" i="1"/>
  <c r="G27" i="1"/>
  <c r="H27" i="1"/>
  <c r="D26" i="1" l="1"/>
  <c r="V132" i="1"/>
  <c r="P132" i="1"/>
  <c r="J132" i="1"/>
  <c r="V103" i="1"/>
  <c r="P103" i="1"/>
  <c r="J103" i="1"/>
  <c r="V75" i="1"/>
  <c r="P75" i="1"/>
  <c r="J75" i="1"/>
  <c r="J47" i="1"/>
  <c r="P47" i="1"/>
  <c r="V47" i="1"/>
  <c r="C120" i="1"/>
  <c r="C119" i="1"/>
  <c r="C110" i="1"/>
  <c r="C112" i="1"/>
  <c r="C111" i="1"/>
  <c r="C113" i="1"/>
  <c r="C114" i="1"/>
  <c r="C121" i="1"/>
  <c r="C122" i="1"/>
  <c r="C123" i="1"/>
  <c r="C124" i="1"/>
  <c r="C125" i="1"/>
  <c r="C126" i="1"/>
  <c r="C127" i="1"/>
  <c r="C128" i="1"/>
  <c r="C129" i="1"/>
  <c r="C130" i="1"/>
  <c r="C131" i="1"/>
  <c r="C109" i="1"/>
  <c r="Z103" i="1"/>
  <c r="Y103" i="1"/>
  <c r="X103" i="1"/>
  <c r="W103" i="1"/>
  <c r="U103" i="1"/>
  <c r="T103" i="1"/>
  <c r="S103" i="1"/>
  <c r="R103" i="1"/>
  <c r="Q103" i="1"/>
  <c r="O103" i="1"/>
  <c r="C94" i="1"/>
  <c r="C95" i="1"/>
  <c r="C96" i="1"/>
  <c r="C97" i="1"/>
  <c r="C98" i="1"/>
  <c r="C99" i="1"/>
  <c r="C100" i="1"/>
  <c r="C101" i="1"/>
  <c r="C102" i="1"/>
  <c r="C92" i="1"/>
  <c r="C93" i="1"/>
  <c r="C91" i="1"/>
  <c r="C90" i="1"/>
  <c r="C83" i="1"/>
  <c r="C82" i="1"/>
  <c r="C84" i="1"/>
  <c r="C85" i="1"/>
  <c r="C86" i="1"/>
  <c r="C81" i="1"/>
  <c r="C63" i="1"/>
  <c r="C62" i="1"/>
  <c r="C54" i="1"/>
  <c r="C55" i="1"/>
  <c r="C56" i="1"/>
  <c r="C57" i="1"/>
  <c r="C58" i="1"/>
  <c r="C64" i="1"/>
  <c r="C65" i="1"/>
  <c r="C66" i="1"/>
  <c r="C67" i="1"/>
  <c r="C68" i="1"/>
  <c r="C69" i="1"/>
  <c r="C70" i="1"/>
  <c r="C71" i="1"/>
  <c r="C72" i="1"/>
  <c r="C73" i="1"/>
  <c r="C74" i="1"/>
  <c r="C53" i="1"/>
  <c r="C31" i="1"/>
  <c r="C32" i="1"/>
  <c r="C33" i="1"/>
  <c r="C34" i="1"/>
  <c r="C35" i="1"/>
  <c r="C36" i="1"/>
  <c r="C37" i="1"/>
  <c r="C38" i="1"/>
  <c r="C39" i="1"/>
  <c r="C40" i="1"/>
  <c r="C42" i="1"/>
  <c r="C44" i="1"/>
  <c r="C41" i="1"/>
  <c r="C43" i="1"/>
  <c r="C45" i="1"/>
  <c r="C46" i="1"/>
  <c r="C30" i="1"/>
  <c r="C16" i="1"/>
  <c r="C19" i="1"/>
  <c r="C22" i="1"/>
  <c r="C25" i="1"/>
  <c r="C27" i="1"/>
  <c r="C13" i="1"/>
  <c r="C75" i="1" l="1"/>
  <c r="Z47" i="1"/>
  <c r="Y47" i="1"/>
  <c r="X47" i="1"/>
  <c r="W47" i="1"/>
  <c r="U47" i="1"/>
  <c r="T47" i="1"/>
  <c r="S47" i="1"/>
  <c r="R47" i="1"/>
  <c r="Q47" i="1"/>
  <c r="O47" i="1"/>
  <c r="N47" i="1"/>
  <c r="M47" i="1"/>
  <c r="L47" i="1"/>
  <c r="K47" i="1"/>
  <c r="I47" i="1"/>
  <c r="V28" i="1"/>
  <c r="J28" i="1"/>
  <c r="C47" i="1" l="1"/>
  <c r="D25" i="1" l="1"/>
  <c r="D16" i="1" l="1"/>
  <c r="Z132" i="1" l="1"/>
  <c r="Y132" i="1"/>
  <c r="X132" i="1"/>
  <c r="W132" i="1"/>
  <c r="U132" i="1"/>
  <c r="T132" i="1"/>
  <c r="S132" i="1"/>
  <c r="R132" i="1"/>
  <c r="Q132" i="1"/>
  <c r="O132" i="1"/>
  <c r="N132" i="1"/>
  <c r="M132" i="1"/>
  <c r="L132" i="1"/>
  <c r="K132" i="1"/>
  <c r="I132" i="1"/>
  <c r="H109" i="1"/>
  <c r="G109" i="1"/>
  <c r="F109" i="1"/>
  <c r="E109" i="1"/>
  <c r="C132" i="1" l="1"/>
  <c r="H132" i="1"/>
  <c r="G132" i="1"/>
  <c r="F132" i="1"/>
  <c r="E132" i="1"/>
  <c r="D109" i="1"/>
  <c r="N103" i="1"/>
  <c r="M103" i="1"/>
  <c r="L103" i="1"/>
  <c r="K103" i="1"/>
  <c r="I103" i="1"/>
  <c r="H81" i="1"/>
  <c r="G81" i="1"/>
  <c r="F81" i="1"/>
  <c r="E81" i="1"/>
  <c r="Z75" i="1"/>
  <c r="Y75" i="1"/>
  <c r="X75" i="1"/>
  <c r="W75" i="1"/>
  <c r="U75" i="1"/>
  <c r="T75" i="1"/>
  <c r="S75" i="1"/>
  <c r="R75" i="1"/>
  <c r="Q75" i="1"/>
  <c r="O75" i="1"/>
  <c r="N75" i="1"/>
  <c r="M75" i="1"/>
  <c r="L75" i="1"/>
  <c r="K75" i="1"/>
  <c r="I75" i="1"/>
  <c r="H53" i="1"/>
  <c r="G53" i="1"/>
  <c r="F53" i="1"/>
  <c r="E53" i="1"/>
  <c r="H30" i="1"/>
  <c r="G30" i="1"/>
  <c r="F30" i="1"/>
  <c r="E30" i="1"/>
  <c r="Z28" i="1"/>
  <c r="Y28" i="1"/>
  <c r="X28" i="1"/>
  <c r="W28" i="1"/>
  <c r="U28" i="1"/>
  <c r="N28" i="1"/>
  <c r="M28" i="1"/>
  <c r="L28" i="1"/>
  <c r="K28" i="1"/>
  <c r="I28" i="1"/>
  <c r="H13" i="1"/>
  <c r="G13" i="1"/>
  <c r="F13" i="1"/>
  <c r="E13" i="1"/>
  <c r="C28" i="1"/>
  <c r="H103" i="1" l="1"/>
  <c r="E103" i="1"/>
  <c r="F103" i="1"/>
  <c r="G103" i="1"/>
  <c r="G47" i="1"/>
  <c r="H47" i="1"/>
  <c r="E47" i="1"/>
  <c r="F47" i="1"/>
  <c r="S49" i="1"/>
  <c r="W49" i="1"/>
  <c r="W105" i="1" s="1"/>
  <c r="L49" i="1"/>
  <c r="L134" i="1" s="1"/>
  <c r="P49" i="1"/>
  <c r="O49" i="1"/>
  <c r="O105" i="1" s="1"/>
  <c r="D132" i="1"/>
  <c r="K49" i="1"/>
  <c r="G75" i="1"/>
  <c r="T49" i="1"/>
  <c r="T105" i="1" s="1"/>
  <c r="X49" i="1"/>
  <c r="X105" i="1" s="1"/>
  <c r="F28" i="1"/>
  <c r="D19" i="1"/>
  <c r="E28" i="1"/>
  <c r="J49" i="1"/>
  <c r="N49" i="1"/>
  <c r="R49" i="1"/>
  <c r="R105" i="1" s="1"/>
  <c r="V49" i="1"/>
  <c r="V105" i="1" s="1"/>
  <c r="Z49" i="1"/>
  <c r="Z105" i="1" s="1"/>
  <c r="I49" i="1"/>
  <c r="M49" i="1"/>
  <c r="Q49" i="1"/>
  <c r="Q105" i="1" s="1"/>
  <c r="U49" i="1"/>
  <c r="U105" i="1" s="1"/>
  <c r="Y49" i="1"/>
  <c r="Y105" i="1" s="1"/>
  <c r="F75" i="1"/>
  <c r="H75" i="1"/>
  <c r="C103" i="1"/>
  <c r="G28" i="1"/>
  <c r="D22" i="1"/>
  <c r="D30" i="1"/>
  <c r="H28" i="1"/>
  <c r="D27" i="1"/>
  <c r="E75" i="1"/>
  <c r="D81" i="1"/>
  <c r="D13" i="1"/>
  <c r="D53" i="1"/>
  <c r="D103" i="1" l="1"/>
  <c r="S134" i="1"/>
  <c r="S105" i="1"/>
  <c r="R106" i="1" s="1"/>
  <c r="P77" i="1"/>
  <c r="P105" i="1"/>
  <c r="X106" i="1"/>
  <c r="D75" i="1"/>
  <c r="K134" i="1"/>
  <c r="L50" i="1"/>
  <c r="S77" i="1"/>
  <c r="D47" i="1"/>
  <c r="W77" i="1"/>
  <c r="L77" i="1"/>
  <c r="W134" i="1"/>
  <c r="Z134" i="1"/>
  <c r="Y77" i="1"/>
  <c r="Y134" i="1"/>
  <c r="R77" i="1"/>
  <c r="R134" i="1"/>
  <c r="X134" i="1"/>
  <c r="U134" i="1"/>
  <c r="T134" i="1"/>
  <c r="O77" i="1"/>
  <c r="O134" i="1"/>
  <c r="Q77" i="1"/>
  <c r="Q134" i="1"/>
  <c r="V77" i="1"/>
  <c r="V134" i="1"/>
  <c r="P134" i="1"/>
  <c r="I77" i="1"/>
  <c r="I134" i="1"/>
  <c r="J105" i="1"/>
  <c r="J134" i="1"/>
  <c r="K105" i="1"/>
  <c r="N105" i="1"/>
  <c r="N134" i="1"/>
  <c r="M105" i="1"/>
  <c r="M134" i="1"/>
  <c r="L105" i="1"/>
  <c r="H49" i="1"/>
  <c r="T77" i="1"/>
  <c r="C49" i="1"/>
  <c r="I105" i="1"/>
  <c r="K77" i="1"/>
  <c r="F49" i="1"/>
  <c r="X77" i="1"/>
  <c r="M77" i="1"/>
  <c r="U77" i="1"/>
  <c r="N77" i="1"/>
  <c r="Z77" i="1"/>
  <c r="J77" i="1"/>
  <c r="X50" i="1"/>
  <c r="E49" i="1"/>
  <c r="E134" i="1" s="1"/>
  <c r="D28" i="1"/>
  <c r="R50" i="1"/>
  <c r="G49" i="1"/>
  <c r="R135" i="1" l="1"/>
  <c r="X135" i="1"/>
  <c r="L106" i="1"/>
  <c r="L135" i="1"/>
  <c r="G77" i="1"/>
  <c r="G134" i="1"/>
  <c r="H105" i="1"/>
  <c r="H134" i="1"/>
  <c r="F105" i="1"/>
  <c r="F134" i="1"/>
  <c r="R78" i="1"/>
  <c r="X78" i="1"/>
  <c r="H77" i="1"/>
  <c r="C105" i="1"/>
  <c r="C134" i="1"/>
  <c r="F77" i="1"/>
  <c r="C77" i="1"/>
  <c r="L78" i="1"/>
  <c r="D49" i="1"/>
  <c r="E77" i="1"/>
  <c r="E105" i="1"/>
  <c r="G105" i="1"/>
  <c r="D77" i="1" l="1"/>
  <c r="D134" i="1"/>
  <c r="D105" i="1"/>
</calcChain>
</file>

<file path=xl/sharedStrings.xml><?xml version="1.0" encoding="utf-8"?>
<sst xmlns="http://schemas.openxmlformats.org/spreadsheetml/2006/main" count="241" uniqueCount="119">
  <si>
    <t>Lp.</t>
  </si>
  <si>
    <t>Nazwa przedmiotu</t>
  </si>
  <si>
    <t>Liczba egz.</t>
  </si>
  <si>
    <t>Ogólna liczba godzin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</si>
  <si>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</si>
  <si>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</si>
  <si>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</si>
  <si>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</si>
  <si>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</si>
  <si>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</si>
  <si>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</si>
  <si>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</si>
  <si>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E</t>
  </si>
  <si>
    <t>I</t>
  </si>
  <si>
    <t>II</t>
  </si>
  <si>
    <t>III</t>
  </si>
  <si>
    <t>W</t>
  </si>
  <si>
    <t>C</t>
  </si>
  <si>
    <t>L</t>
  </si>
  <si>
    <t>P</t>
  </si>
  <si>
    <r>
      <rPr>
        <sz val="16"/>
        <rFont val="Arial CE"/>
        <charset val="238"/>
      </rPr>
      <t>Blok A</t>
    </r>
    <r>
      <rPr>
        <b/>
        <sz val="16"/>
        <rFont val="Arial CE"/>
        <charset val="238"/>
      </rPr>
      <t xml:space="preserve">  - Przedmioty ogólne</t>
    </r>
  </si>
  <si>
    <t>Język obcy</t>
  </si>
  <si>
    <t>Wychowanie fizyczne</t>
  </si>
  <si>
    <t>Razem w bloku A</t>
  </si>
  <si>
    <r>
      <t xml:space="preserve">Blok B - </t>
    </r>
    <r>
      <rPr>
        <b/>
        <sz val="16"/>
        <rFont val="Arial CE"/>
        <charset val="238"/>
      </rPr>
      <t>Przedmioty kierunkowe</t>
    </r>
  </si>
  <si>
    <t>Systemy informatyczne w medycynie</t>
  </si>
  <si>
    <t>Mechano i balneoterapia</t>
  </si>
  <si>
    <t>Patobiomechanika</t>
  </si>
  <si>
    <t>Inżynieria telemedyczna</t>
  </si>
  <si>
    <t>Biomechaniczne modelowanie ruchu człowieka</t>
  </si>
  <si>
    <t>Badania właściwości biomateriałów i tkanek</t>
  </si>
  <si>
    <t>Inżynieria ortopedyczna i rehabilitacyjna</t>
  </si>
  <si>
    <t>Roboty medyczne i rehabilitacyjne</t>
  </si>
  <si>
    <t>Wirtualne projektowanie w inżynierii biomedycznej</t>
  </si>
  <si>
    <t>Mechanika płynów ustrojowych i bioprzepływów</t>
  </si>
  <si>
    <t>Inżynieria powierzchni biomateriałów</t>
  </si>
  <si>
    <t>Przetwarzanie obrazów medycznych</t>
  </si>
  <si>
    <t>Wyposażenie sal operacyjnych i gabinetów medycznych</t>
  </si>
  <si>
    <t>Lasery w medycynie</t>
  </si>
  <si>
    <t>Seminarium dyplomowe</t>
  </si>
  <si>
    <t>Przygotowanie pracy dyplomowej</t>
  </si>
  <si>
    <t>Komputerowe sterowanie urządzeniami medycznymi</t>
  </si>
  <si>
    <t>Projektowanie urządzeń rehabilitacyjnych</t>
  </si>
  <si>
    <t>Protezowanie kończyn i kręgosłupa</t>
  </si>
  <si>
    <t>Przedmiot obieralny 4</t>
  </si>
  <si>
    <t>Razem w bloku C1</t>
  </si>
  <si>
    <t>Projektowanie właściwości biomateriałów i implantów</t>
  </si>
  <si>
    <t>Inżynieria bioprocesów i powierzchni biomateriałów</t>
  </si>
  <si>
    <t>Nowoczesne technologie biomateriałów</t>
  </si>
  <si>
    <t>Razem w bloku C2</t>
  </si>
  <si>
    <t>Podstawy bioniki i inżynierii wirtualnej</t>
  </si>
  <si>
    <t>Razem w bloku C3</t>
  </si>
  <si>
    <t>Badania kliniczne produktów leczniczych i wyrobów medycznych</t>
  </si>
  <si>
    <t>Biomateriały polimerowe i kompozytowe</t>
  </si>
  <si>
    <t>WYDZIAŁ INŻYNIERII MECHANICZNEJ</t>
  </si>
  <si>
    <t>Bionika</t>
  </si>
  <si>
    <t>Rzeczywistość rozszerzona w inżynierii biomedycznej</t>
  </si>
  <si>
    <t>Projektowanie bioniczne w chmurze obliczeniowej</t>
  </si>
  <si>
    <t>Interakcja człowiek-urządzenie medyczne</t>
  </si>
  <si>
    <t>Modelowanie budowy i ewolucji tkanek</t>
  </si>
  <si>
    <t>Zaawansowane techniki przetwarzania obrazów medycznych</t>
  </si>
  <si>
    <t>BHP</t>
  </si>
  <si>
    <t>Praca przejściowa</t>
  </si>
  <si>
    <t>Inżynieria odwrotna i skanowanie 3D obiektów biologicznych</t>
  </si>
  <si>
    <t>PLAN  STUDIÓW</t>
  </si>
  <si>
    <t>Techniki łączenia w biokonstrukcjach</t>
  </si>
  <si>
    <t>Urządzenia wspomagające mobilność człowieka</t>
  </si>
  <si>
    <t>Szybkie projektowanie i wytwarzanie ortez i protez</t>
  </si>
  <si>
    <t>Algorytmy zainspirowane naturą i ich zastosowania</t>
  </si>
  <si>
    <t>Automatyzacja projektowania wyrobów medycznych</t>
  </si>
  <si>
    <t>Techniki łączenia biomateriałów</t>
  </si>
  <si>
    <t>Mechanika kompozytów i biokompozytów</t>
  </si>
  <si>
    <t>Modelowanie procesów fizjologicznych</t>
  </si>
  <si>
    <t>Skanowanie przestrzenne w zastosowaniach biomedycznych</t>
  </si>
  <si>
    <t>Symulacja i analiza konstrukcji bionicznych</t>
  </si>
  <si>
    <t>Wymiana ciepła w bioinżynierii</t>
  </si>
  <si>
    <t>Metody biomimetyczne w projektowaniu</t>
  </si>
  <si>
    <t>Modelowanie struktur bionicznych i organicznych</t>
  </si>
  <si>
    <t>Człowiek w systemie technicznym</t>
  </si>
  <si>
    <t>Wybrane techniki obrazowania w bioinżynierii</t>
  </si>
  <si>
    <t>Protetyka</t>
  </si>
  <si>
    <t>Aparatura medyczna w praktyce klinicznej</t>
  </si>
  <si>
    <t>Z</t>
  </si>
  <si>
    <t>Razem w bloku B</t>
  </si>
  <si>
    <t>Przedmiot obieralny 5</t>
  </si>
  <si>
    <t>Przedmiot obieralny 6</t>
  </si>
  <si>
    <t>Przedmiot obieralny 7</t>
  </si>
  <si>
    <t>Wykrywanie i diagnozowanie wspomagane komputerowo</t>
  </si>
  <si>
    <r>
      <t>Blok C1 - Przedmioty specjalności:</t>
    </r>
    <r>
      <rPr>
        <b/>
        <sz val="16"/>
        <rFont val="Arial CE"/>
        <charset val="238"/>
      </rPr>
      <t xml:space="preserve"> </t>
    </r>
    <r>
      <rPr>
        <b/>
        <sz val="16"/>
        <color theme="5" tint="-0.499984740745262"/>
        <rFont val="Arial CE"/>
        <charset val="238"/>
      </rPr>
      <t xml:space="preserve"> </t>
    </r>
    <r>
      <rPr>
        <b/>
        <sz val="16"/>
        <color rgb="FF7030A0"/>
        <rFont val="Arial CE"/>
        <charset val="238"/>
      </rPr>
      <t>Urządzenia medyczne i rehabilitacyjne</t>
    </r>
  </si>
  <si>
    <r>
      <t>Blok C2 - Przedmioty specjalności:</t>
    </r>
    <r>
      <rPr>
        <b/>
        <sz val="16"/>
        <rFont val="Arial CE"/>
        <charset val="238"/>
      </rPr>
      <t xml:space="preserve"> </t>
    </r>
    <r>
      <rPr>
        <b/>
        <sz val="16"/>
        <color rgb="FF7030A0"/>
        <rFont val="Arial CE"/>
        <charset val="238"/>
      </rPr>
      <t xml:space="preserve"> Inżynieria implantów i protezowania</t>
    </r>
  </si>
  <si>
    <r>
      <t>Blok C3 - Przedmioty specjalności:</t>
    </r>
    <r>
      <rPr>
        <b/>
        <sz val="16"/>
        <rFont val="Arial CE"/>
        <charset val="238"/>
      </rPr>
      <t xml:space="preserve"> </t>
    </r>
    <r>
      <rPr>
        <b/>
        <sz val="16"/>
        <color theme="5" tint="-0.499984740745262"/>
        <rFont val="Arial CE"/>
        <charset val="238"/>
      </rPr>
      <t xml:space="preserve"> </t>
    </r>
    <r>
      <rPr>
        <b/>
        <sz val="16"/>
        <color rgb="FF7030A0"/>
        <rFont val="Arial CE"/>
        <charset val="238"/>
      </rPr>
      <t>Bionika i inżynieria wirtualna</t>
    </r>
  </si>
  <si>
    <t>Razem: A+B</t>
  </si>
  <si>
    <r>
      <t xml:space="preserve">Razem: </t>
    </r>
    <r>
      <rPr>
        <b/>
        <sz val="16"/>
        <color rgb="FF7030A0"/>
        <rFont val="Arial CE"/>
        <charset val="238"/>
      </rPr>
      <t>Urządzenia medyczne i rehabilitacyjne</t>
    </r>
  </si>
  <si>
    <r>
      <t xml:space="preserve">Razem: </t>
    </r>
    <r>
      <rPr>
        <b/>
        <sz val="16"/>
        <color rgb="FF7030A0"/>
        <rFont val="Arial CE"/>
        <charset val="238"/>
      </rPr>
      <t>Inżynieria implantów i protezowania</t>
    </r>
  </si>
  <si>
    <r>
      <t xml:space="preserve">Razem: </t>
    </r>
    <r>
      <rPr>
        <b/>
        <sz val="16"/>
        <color rgb="FF7030A0"/>
        <rFont val="Arial CE"/>
        <charset val="238"/>
      </rPr>
      <t>Bionika i inżynieria wirtualna</t>
    </r>
  </si>
  <si>
    <t>Negocjacje w biznesie</t>
  </si>
  <si>
    <t>Zarządzanie zespołem pracowniczym</t>
  </si>
  <si>
    <t>Savoir-vivre i protokół dyplomatyczny</t>
  </si>
  <si>
    <t>Psychologia zarządzania</t>
  </si>
  <si>
    <t>Trening umiejętności menedżerskich</t>
  </si>
  <si>
    <t>Przedmioty obieralne 5,6,7:</t>
  </si>
  <si>
    <t>Wyszukiwanie literatury naukowej</t>
  </si>
  <si>
    <t>Język angielski</t>
  </si>
  <si>
    <t>Język niemiecki</t>
  </si>
  <si>
    <t>Strategie marketingowe innowacyjnych produktów</t>
  </si>
  <si>
    <t>Seminarium przeddyplomowe</t>
  </si>
  <si>
    <t>Rygor</t>
  </si>
  <si>
    <t>Inżynieria wiedzy i eksploracja danych w medycynie</t>
  </si>
  <si>
    <t>Dla naboru:</t>
  </si>
  <si>
    <t>Rozdział zajęć na semestry</t>
  </si>
  <si>
    <t>Zatwierdzony przez Sentat Akademicki PP uchwałą Nr 67/2020-2024 z dnia 22.12.2021 r.</t>
  </si>
  <si>
    <t>0</t>
  </si>
  <si>
    <t>Przedmiot obieralny 1 (humanistyczny / społeczny)</t>
  </si>
  <si>
    <t>Przedmiot obieralny 2 (humanistyczny / społeczny)</t>
  </si>
  <si>
    <t>Przedmiot obieralny 3 (humanistyczny / społeczny)</t>
  </si>
  <si>
    <r>
      <t>Kierunek:</t>
    </r>
    <r>
      <rPr>
        <b/>
        <sz val="22"/>
        <color theme="6" tint="-0.249977111117893"/>
        <rFont val="Arial"/>
        <family val="2"/>
        <charset val="238"/>
      </rPr>
      <t xml:space="preserve"> </t>
    </r>
    <r>
      <rPr>
        <b/>
        <sz val="22"/>
        <color rgb="FF7030A0"/>
        <rFont val="Arial"/>
        <family val="2"/>
        <charset val="238"/>
      </rPr>
      <t>INŻYNIERIA BIOMEDYCZNA</t>
    </r>
  </si>
  <si>
    <r>
      <t xml:space="preserve">Studia  </t>
    </r>
    <r>
      <rPr>
        <b/>
        <sz val="18"/>
        <rFont val="Arial"/>
        <family val="2"/>
        <charset val="238"/>
      </rPr>
      <t>STACJONARNE,</t>
    </r>
    <r>
      <rPr>
        <sz val="18"/>
        <rFont val="Arial"/>
        <family val="2"/>
        <charset val="238"/>
      </rPr>
      <t xml:space="preserve"> II stopnia - 3 semestralne</t>
    </r>
  </si>
  <si>
    <r>
      <t>Obowiązuje od roku akademickiego</t>
    </r>
    <r>
      <rPr>
        <b/>
        <sz val="10"/>
        <rFont val="Arial"/>
        <family val="2"/>
        <charset val="238"/>
      </rPr>
      <t xml:space="preserve"> 2021/2022</t>
    </r>
  </si>
  <si>
    <r>
      <t xml:space="preserve">Liczba godzin zajęć w programie studiów drugiego stopnia kierunku </t>
    </r>
    <r>
      <rPr>
        <b/>
        <sz val="14"/>
        <color rgb="FF7030A0"/>
        <rFont val="Arial CE"/>
        <charset val="238"/>
      </rPr>
      <t>inżynieria biomedyczna</t>
    </r>
    <r>
      <rPr>
        <b/>
        <sz val="14"/>
        <rFont val="Arial CE"/>
        <charset val="238"/>
      </rPr>
      <t>: 1222 godzin</t>
    </r>
    <r>
      <rPr>
        <sz val="14"/>
        <rFont val="Arial CE"/>
        <charset val="238"/>
      </rPr>
      <t xml:space="preserve"> (w tym 1206 godzin w planie studiów i 16 godzin w formie egzaminów)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</si>
</sst>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26"/>
      <name val="Bookman Old Style"/>
      <family val="1"/>
      <charset val="238"/>
    </font>
    <font>
      <b/>
      <sz val="24"/>
      <color rgb="FF002060"/>
      <name val="Arial"/>
      <family val="2"/>
      <charset val="238"/>
    </font>
    <font>
      <b/>
      <sz val="24"/>
      <name val="Bookman Old Style"/>
      <family val="1"/>
      <charset val="238"/>
    </font>
    <font>
      <sz val="10"/>
      <name val="Arial"/>
      <family val="2"/>
      <charset val="238"/>
    </font>
    <font>
      <b/>
      <sz val="28"/>
      <name val="Bookman Old Style"/>
      <family val="1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sz val="20"/>
      <name val="Arial CE"/>
      <charset val="238"/>
    </font>
    <font>
      <b/>
      <sz val="14"/>
      <name val="Arial CE"/>
      <charset val="238"/>
    </font>
    <font>
      <sz val="14"/>
      <color theme="9" tint="-0.249977111117893"/>
      <name val="Arial CE"/>
      <family val="2"/>
      <charset val="238"/>
    </font>
    <font>
      <sz val="16"/>
      <color rgb="FFFF0000"/>
      <name val="ZurichCnEU"/>
      <charset val="238"/>
    </font>
    <font>
      <b/>
      <sz val="16"/>
      <name val="ZurichCnEU"/>
      <charset val="238"/>
    </font>
    <font>
      <b/>
      <sz val="12"/>
      <name val="Arial CE"/>
      <charset val="238"/>
    </font>
    <font>
      <i/>
      <sz val="14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0"/>
      <name val="Arial CE"/>
      <family val="2"/>
      <charset val="238"/>
    </font>
    <font>
      <sz val="18"/>
      <name val="ZurichCnEU"/>
      <charset val="238"/>
    </font>
    <font>
      <b/>
      <sz val="18"/>
      <name val="ZurichCnEU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color theme="5" tint="-0.499984740745262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16"/>
      <color rgb="FF7030A0"/>
      <name val="Arial CE"/>
      <charset val="238"/>
    </font>
    <font>
      <sz val="18"/>
      <color theme="0" tint="-0.499984740745262"/>
      <name val="ZurichCnEU"/>
      <charset val="238"/>
    </font>
    <font>
      <sz val="16"/>
      <color theme="0" tint="-0.499984740745262"/>
      <name val="ZurichCnEU"/>
      <charset val="238"/>
    </font>
    <font>
      <b/>
      <sz val="14"/>
      <color theme="0" tint="-0.499984740745262"/>
      <name val="ZurichCnEU"/>
      <charset val="238"/>
    </font>
    <font>
      <b/>
      <sz val="14"/>
      <color rgb="FF7030A0"/>
      <name val="Arial CE"/>
      <charset val="238"/>
    </font>
    <font>
      <b/>
      <sz val="22"/>
      <color theme="3"/>
      <name val="Arial"/>
      <family val="2"/>
      <charset val="238"/>
    </font>
    <font>
      <sz val="22"/>
      <name val="Arial"/>
      <family val="2"/>
      <charset val="238"/>
    </font>
    <font>
      <b/>
      <sz val="22"/>
      <color theme="6" tint="-0.249977111117893"/>
      <name val="Arial"/>
      <family val="2"/>
      <charset val="238"/>
    </font>
    <font>
      <b/>
      <sz val="22"/>
      <color rgb="FF7030A0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28"/>
      <color theme="3"/>
      <name val="SquareSlab711MdEU"/>
      <charset val="238"/>
    </font>
    <font>
      <b/>
      <sz val="20"/>
      <color rgb="FFC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9" fillId="0" borderId="0"/>
    <xf numFmtId="0" fontId="3" fillId="2" borderId="0"/>
    <xf numFmtId="0" fontId="9" fillId="0" borderId="0"/>
    <xf numFmtId="0" fontId="3" fillId="0" borderId="0"/>
    <xf numFmtId="0" fontId="9" fillId="0" borderId="0"/>
    <xf numFmtId="0" fontId="2" fillId="0" borderId="0"/>
    <xf numFmtId="0" fontId="34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indent="2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5" xfId="0" applyFont="1" applyBorder="1"/>
    <xf numFmtId="0" fontId="12" fillId="0" borderId="4" xfId="0" applyFont="1" applyBorder="1"/>
    <xf numFmtId="0" fontId="13" fillId="0" borderId="0" xfId="0" applyFont="1"/>
    <xf numFmtId="0" fontId="11" fillId="0" borderId="0" xfId="1" applyFont="1" applyAlignment="1">
      <alignment horizontal="right" vertical="center"/>
    </xf>
    <xf numFmtId="0" fontId="14" fillId="0" borderId="0" xfId="1" applyFo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0" fontId="16" fillId="0" borderId="0" xfId="0" applyFont="1"/>
    <xf numFmtId="0" fontId="4" fillId="0" borderId="5" xfId="0" applyFont="1" applyBorder="1"/>
    <xf numFmtId="0" fontId="19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5" fillId="2" borderId="0" xfId="2" applyFont="1"/>
    <xf numFmtId="0" fontId="21" fillId="0" borderId="16" xfId="2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vertical="center"/>
    </xf>
    <xf numFmtId="0" fontId="5" fillId="2" borderId="0" xfId="2" applyFont="1" applyAlignment="1">
      <alignment horizontal="center" vertical="center"/>
    </xf>
    <xf numFmtId="0" fontId="23" fillId="7" borderId="22" xfId="0" applyFont="1" applyFill="1" applyBorder="1" applyAlignment="1">
      <alignment horizontal="left" vertical="center" indent="1"/>
    </xf>
    <xf numFmtId="0" fontId="12" fillId="0" borderId="22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12" fillId="0" borderId="23" xfId="0" applyFont="1" applyBorder="1" applyAlignment="1">
      <alignment vertical="center"/>
    </xf>
    <xf numFmtId="0" fontId="24" fillId="7" borderId="21" xfId="0" applyFont="1" applyFill="1" applyBorder="1" applyAlignment="1">
      <alignment horizontal="left" vertical="center" indent="1"/>
    </xf>
    <xf numFmtId="0" fontId="25" fillId="0" borderId="0" xfId="0" applyFont="1"/>
    <xf numFmtId="0" fontId="26" fillId="2" borderId="0" xfId="2" applyFont="1" applyAlignment="1">
      <alignment horizontal="center" vertical="center"/>
    </xf>
    <xf numFmtId="0" fontId="27" fillId="2" borderId="0" xfId="2" applyFont="1"/>
    <xf numFmtId="0" fontId="28" fillId="8" borderId="7" xfId="0" applyFont="1" applyFill="1" applyBorder="1" applyAlignment="1">
      <alignment vertical="center"/>
    </xf>
    <xf numFmtId="0" fontId="30" fillId="0" borderId="4" xfId="0" applyFont="1" applyBorder="1"/>
    <xf numFmtId="0" fontId="30" fillId="0" borderId="0" xfId="0" applyFont="1"/>
    <xf numFmtId="0" fontId="30" fillId="0" borderId="27" xfId="0" applyFont="1" applyBorder="1"/>
    <xf numFmtId="0" fontId="30" fillId="0" borderId="28" xfId="0" applyFont="1" applyBorder="1" applyAlignment="1">
      <alignment horizontal="centerContinuous"/>
    </xf>
    <xf numFmtId="0" fontId="30" fillId="0" borderId="29" xfId="0" applyFont="1" applyBorder="1"/>
    <xf numFmtId="0" fontId="30" fillId="0" borderId="30" xfId="0" applyFont="1" applyBorder="1"/>
    <xf numFmtId="0" fontId="30" fillId="0" borderId="31" xfId="0" applyFont="1" applyBorder="1"/>
    <xf numFmtId="0" fontId="15" fillId="0" borderId="24" xfId="2" applyFont="1" applyFill="1" applyBorder="1" applyAlignment="1">
      <alignment horizontal="center"/>
    </xf>
    <xf numFmtId="0" fontId="15" fillId="0" borderId="16" xfId="2" applyFont="1" applyFill="1" applyBorder="1" applyAlignment="1">
      <alignment horizontal="left"/>
    </xf>
    <xf numFmtId="3" fontId="15" fillId="0" borderId="16" xfId="2" applyNumberFormat="1" applyFont="1" applyFill="1" applyBorder="1" applyAlignment="1">
      <alignment horizontal="center"/>
    </xf>
    <xf numFmtId="0" fontId="15" fillId="0" borderId="16" xfId="2" applyFont="1" applyFill="1" applyBorder="1" applyAlignment="1">
      <alignment horizontal="center"/>
    </xf>
    <xf numFmtId="1" fontId="15" fillId="0" borderId="16" xfId="2" applyNumberFormat="1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/>
    </xf>
    <xf numFmtId="0" fontId="30" fillId="0" borderId="11" xfId="0" applyFont="1" applyBorder="1"/>
    <xf numFmtId="0" fontId="30" fillId="0" borderId="11" xfId="0" applyFont="1" applyBorder="1" applyAlignment="1">
      <alignment horizontal="centerContinuous"/>
    </xf>
    <xf numFmtId="0" fontId="30" fillId="0" borderId="13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33" fillId="9" borderId="2" xfId="0" applyFont="1" applyFill="1" applyBorder="1" applyAlignment="1">
      <alignment horizontal="right"/>
    </xf>
    <xf numFmtId="0" fontId="32" fillId="9" borderId="2" xfId="0" applyFont="1" applyFill="1" applyBorder="1"/>
    <xf numFmtId="0" fontId="5" fillId="9" borderId="2" xfId="0" applyFont="1" applyFill="1" applyBorder="1"/>
    <xf numFmtId="0" fontId="6" fillId="9" borderId="2" xfId="0" applyFont="1" applyFill="1" applyBorder="1" applyAlignment="1">
      <alignment vertical="center"/>
    </xf>
    <xf numFmtId="0" fontId="17" fillId="0" borderId="0" xfId="0" applyFont="1"/>
    <xf numFmtId="0" fontId="4" fillId="0" borderId="4" xfId="0" applyFont="1" applyBorder="1"/>
    <xf numFmtId="0" fontId="4" fillId="0" borderId="0" xfId="0" applyFont="1" applyAlignment="1">
      <alignment vertical="center"/>
    </xf>
    <xf numFmtId="0" fontId="21" fillId="0" borderId="16" xfId="2" applyFont="1" applyFill="1" applyBorder="1" applyAlignment="1">
      <alignment horizontal="left" vertical="center"/>
    </xf>
    <xf numFmtId="0" fontId="5" fillId="2" borderId="11" xfId="2" applyFont="1" applyBorder="1"/>
    <xf numFmtId="0" fontId="0" fillId="0" borderId="25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/>
    </xf>
    <xf numFmtId="0" fontId="26" fillId="2" borderId="26" xfId="2" applyFont="1" applyBorder="1" applyAlignment="1">
      <alignment horizontal="center" vertical="center"/>
    </xf>
    <xf numFmtId="0" fontId="36" fillId="2" borderId="42" xfId="2" applyFont="1" applyBorder="1" applyAlignment="1">
      <alignment horizontal="left" vertical="center" wrapText="1"/>
    </xf>
    <xf numFmtId="0" fontId="26" fillId="2" borderId="4" xfId="2" applyFont="1" applyBorder="1" applyAlignment="1">
      <alignment horizontal="center" vertical="center"/>
    </xf>
    <xf numFmtId="0" fontId="26" fillId="2" borderId="37" xfId="2" applyFont="1" applyBorder="1" applyAlignment="1">
      <alignment horizontal="left" vertical="center" wrapText="1" indent="1"/>
    </xf>
    <xf numFmtId="0" fontId="26" fillId="2" borderId="37" xfId="2" applyFont="1" applyBorder="1" applyAlignment="1">
      <alignment horizontal="left" vertical="center" indent="1"/>
    </xf>
    <xf numFmtId="0" fontId="26" fillId="2" borderId="14" xfId="2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0" fontId="30" fillId="0" borderId="0" xfId="0" applyFont="1" applyAlignment="1">
      <alignment horizontal="centerContinuous"/>
    </xf>
    <xf numFmtId="0" fontId="30" fillId="0" borderId="5" xfId="0" applyFont="1" applyBorder="1"/>
    <xf numFmtId="0" fontId="11" fillId="2" borderId="36" xfId="2" applyFont="1" applyBorder="1" applyAlignment="1">
      <alignment horizontal="left" vertical="center" indent="1"/>
    </xf>
    <xf numFmtId="0" fontId="40" fillId="0" borderId="1" xfId="0" applyFont="1" applyBorder="1"/>
    <xf numFmtId="0" fontId="4" fillId="0" borderId="7" xfId="0" applyFont="1" applyBorder="1"/>
    <xf numFmtId="0" fontId="10" fillId="0" borderId="0" xfId="0" applyFont="1"/>
    <xf numFmtId="0" fontId="26" fillId="2" borderId="43" xfId="2" applyFont="1" applyBorder="1" applyAlignment="1">
      <alignment horizontal="center" vertical="center"/>
    </xf>
    <xf numFmtId="0" fontId="26" fillId="2" borderId="45" xfId="2" applyFont="1" applyBorder="1" applyAlignment="1">
      <alignment horizontal="center" vertical="center"/>
    </xf>
    <xf numFmtId="0" fontId="36" fillId="2" borderId="46" xfId="2" applyFont="1" applyBorder="1" applyAlignment="1">
      <alignment horizontal="left" vertical="center"/>
    </xf>
    <xf numFmtId="0" fontId="26" fillId="2" borderId="47" xfId="2" applyFont="1" applyBorder="1" applyAlignment="1">
      <alignment horizontal="left" vertical="center"/>
    </xf>
    <xf numFmtId="0" fontId="26" fillId="2" borderId="48" xfId="2" applyFont="1" applyBorder="1" applyAlignment="1">
      <alignment horizontal="center" vertical="center"/>
    </xf>
    <xf numFmtId="0" fontId="26" fillId="2" borderId="49" xfId="2" applyFont="1" applyBorder="1" applyAlignment="1">
      <alignment horizontal="left" vertical="center" wrapText="1" indent="1"/>
    </xf>
    <xf numFmtId="0" fontId="26" fillId="2" borderId="50" xfId="2" applyFont="1" applyBorder="1" applyAlignment="1">
      <alignment horizontal="center" vertical="center"/>
    </xf>
    <xf numFmtId="0" fontId="36" fillId="2" borderId="51" xfId="2" applyFont="1" applyBorder="1" applyAlignment="1">
      <alignment horizontal="left" vertical="center" wrapText="1"/>
    </xf>
    <xf numFmtId="0" fontId="36" fillId="2" borderId="51" xfId="2" applyFont="1" applyBorder="1" applyAlignment="1">
      <alignment horizontal="left" vertical="center"/>
    </xf>
    <xf numFmtId="0" fontId="26" fillId="2" borderId="49" xfId="2" applyFont="1" applyBorder="1" applyAlignment="1">
      <alignment horizontal="left" vertical="center" indent="1"/>
    </xf>
    <xf numFmtId="0" fontId="21" fillId="6" borderId="62" xfId="2" applyFont="1" applyFill="1" applyBorder="1" applyAlignment="1">
      <alignment horizontal="center" vertical="center"/>
    </xf>
    <xf numFmtId="0" fontId="21" fillId="6" borderId="61" xfId="2" applyFont="1" applyFill="1" applyBorder="1" applyAlignment="1">
      <alignment horizontal="center" vertical="center"/>
    </xf>
    <xf numFmtId="0" fontId="26" fillId="5" borderId="63" xfId="2" applyFont="1" applyFill="1" applyBorder="1" applyAlignment="1">
      <alignment horizontal="center" vertical="center"/>
    </xf>
    <xf numFmtId="0" fontId="26" fillId="3" borderId="64" xfId="2" applyFont="1" applyFill="1" applyBorder="1" applyAlignment="1">
      <alignment horizontal="center" vertical="center"/>
    </xf>
    <xf numFmtId="0" fontId="26" fillId="6" borderId="64" xfId="2" applyFont="1" applyFill="1" applyBorder="1" applyAlignment="1">
      <alignment horizontal="center" vertical="center"/>
    </xf>
    <xf numFmtId="0" fontId="26" fillId="6" borderId="65" xfId="2" applyFont="1" applyFill="1" applyBorder="1" applyAlignment="1">
      <alignment horizontal="center" vertical="center"/>
    </xf>
    <xf numFmtId="0" fontId="26" fillId="5" borderId="66" xfId="2" applyFont="1" applyFill="1" applyBorder="1" applyAlignment="1">
      <alignment horizontal="center" vertical="center"/>
    </xf>
    <xf numFmtId="0" fontId="26" fillId="3" borderId="67" xfId="2" applyFont="1" applyFill="1" applyBorder="1" applyAlignment="1">
      <alignment horizontal="center" vertical="center"/>
    </xf>
    <xf numFmtId="0" fontId="26" fillId="6" borderId="67" xfId="2" applyFont="1" applyFill="1" applyBorder="1" applyAlignment="1">
      <alignment horizontal="center" vertical="center"/>
    </xf>
    <xf numFmtId="0" fontId="26" fillId="6" borderId="68" xfId="2" applyFont="1" applyFill="1" applyBorder="1" applyAlignment="1">
      <alignment horizontal="center" vertical="center"/>
    </xf>
    <xf numFmtId="0" fontId="26" fillId="5" borderId="66" xfId="2" quotePrefix="1" applyFont="1" applyFill="1" applyBorder="1" applyAlignment="1">
      <alignment horizontal="center" vertical="center"/>
    </xf>
    <xf numFmtId="0" fontId="26" fillId="3" borderId="63" xfId="2" applyFont="1" applyFill="1" applyBorder="1" applyAlignment="1">
      <alignment horizontal="center" vertical="center"/>
    </xf>
    <xf numFmtId="0" fontId="27" fillId="4" borderId="64" xfId="2" applyFont="1" applyFill="1" applyBorder="1" applyAlignment="1">
      <alignment horizontal="center" vertical="center"/>
    </xf>
    <xf numFmtId="0" fontId="26" fillId="2" borderId="64" xfId="2" applyFont="1" applyBorder="1" applyAlignment="1">
      <alignment horizontal="center" vertical="center"/>
    </xf>
    <xf numFmtId="0" fontId="26" fillId="2" borderId="65" xfId="2" applyFont="1" applyBorder="1" applyAlignment="1">
      <alignment horizontal="center" vertical="center"/>
    </xf>
    <xf numFmtId="0" fontId="26" fillId="3" borderId="66" xfId="2" applyFont="1" applyFill="1" applyBorder="1" applyAlignment="1">
      <alignment horizontal="center" vertical="center"/>
    </xf>
    <xf numFmtId="0" fontId="27" fillId="4" borderId="67" xfId="2" applyFont="1" applyFill="1" applyBorder="1" applyAlignment="1">
      <alignment horizontal="center" vertical="center"/>
    </xf>
    <xf numFmtId="0" fontId="26" fillId="2" borderId="67" xfId="2" applyFont="1" applyBorder="1" applyAlignment="1">
      <alignment horizontal="center" vertical="center"/>
    </xf>
    <xf numFmtId="0" fontId="26" fillId="2" borderId="68" xfId="2" applyFont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6" borderId="69" xfId="2" applyFont="1" applyFill="1" applyBorder="1" applyAlignment="1">
      <alignment horizontal="center" vertical="center"/>
    </xf>
    <xf numFmtId="0" fontId="26" fillId="0" borderId="64" xfId="2" applyFont="1" applyFill="1" applyBorder="1" applyAlignment="1">
      <alignment horizontal="center" vertical="center"/>
    </xf>
    <xf numFmtId="0" fontId="26" fillId="0" borderId="65" xfId="2" applyFont="1" applyFill="1" applyBorder="1" applyAlignment="1">
      <alignment horizontal="center" vertical="center"/>
    </xf>
    <xf numFmtId="0" fontId="26" fillId="0" borderId="67" xfId="2" applyFont="1" applyFill="1" applyBorder="1" applyAlignment="1">
      <alignment horizontal="center" vertical="center"/>
    </xf>
    <xf numFmtId="0" fontId="26" fillId="0" borderId="68" xfId="2" applyFont="1" applyFill="1" applyBorder="1" applyAlignment="1">
      <alignment horizontal="center" vertical="center"/>
    </xf>
    <xf numFmtId="0" fontId="26" fillId="6" borderId="70" xfId="2" applyFont="1" applyFill="1" applyBorder="1" applyAlignment="1">
      <alignment horizontal="center" vertical="center"/>
    </xf>
    <xf numFmtId="0" fontId="26" fillId="6" borderId="71" xfId="2" applyFont="1" applyFill="1" applyBorder="1" applyAlignment="1">
      <alignment horizontal="center" vertical="center"/>
    </xf>
    <xf numFmtId="0" fontId="26" fillId="2" borderId="72" xfId="2" applyFont="1" applyBorder="1" applyAlignment="1">
      <alignment horizontal="left" vertical="center"/>
    </xf>
    <xf numFmtId="0" fontId="26" fillId="3" borderId="73" xfId="2" applyFont="1" applyFill="1" applyBorder="1" applyAlignment="1">
      <alignment horizontal="center" vertical="center"/>
    </xf>
    <xf numFmtId="0" fontId="27" fillId="4" borderId="74" xfId="2" applyFont="1" applyFill="1" applyBorder="1" applyAlignment="1">
      <alignment horizontal="center" vertical="center"/>
    </xf>
    <xf numFmtId="0" fontId="26" fillId="2" borderId="74" xfId="2" applyFont="1" applyBorder="1" applyAlignment="1">
      <alignment horizontal="center" vertical="center"/>
    </xf>
    <xf numFmtId="0" fontId="26" fillId="2" borderId="75" xfId="2" applyFont="1" applyBorder="1" applyAlignment="1">
      <alignment horizontal="center" vertical="center"/>
    </xf>
    <xf numFmtId="0" fontId="26" fillId="5" borderId="73" xfId="2" applyFont="1" applyFill="1" applyBorder="1" applyAlignment="1">
      <alignment horizontal="center" vertical="center"/>
    </xf>
    <xf numFmtId="0" fontId="26" fillId="3" borderId="74" xfId="2" applyFont="1" applyFill="1" applyBorder="1" applyAlignment="1">
      <alignment horizontal="center" vertical="center"/>
    </xf>
    <xf numFmtId="0" fontId="26" fillId="6" borderId="74" xfId="2" applyFont="1" applyFill="1" applyBorder="1" applyAlignment="1">
      <alignment horizontal="center" vertical="center"/>
    </xf>
    <xf numFmtId="0" fontId="26" fillId="6" borderId="75" xfId="2" applyFont="1" applyFill="1" applyBorder="1" applyAlignment="1">
      <alignment horizontal="center" vertical="center"/>
    </xf>
    <xf numFmtId="0" fontId="26" fillId="0" borderId="74" xfId="2" applyFont="1" applyFill="1" applyBorder="1" applyAlignment="1">
      <alignment horizontal="center" vertical="center"/>
    </xf>
    <xf numFmtId="0" fontId="26" fillId="0" borderId="75" xfId="2" applyFont="1" applyFill="1" applyBorder="1" applyAlignment="1">
      <alignment horizontal="center" vertical="center"/>
    </xf>
    <xf numFmtId="0" fontId="26" fillId="5" borderId="73" xfId="2" quotePrefix="1" applyFont="1" applyFill="1" applyBorder="1" applyAlignment="1">
      <alignment horizontal="center" vertical="center"/>
    </xf>
    <xf numFmtId="0" fontId="26" fillId="6" borderId="76" xfId="2" applyFont="1" applyFill="1" applyBorder="1" applyAlignment="1">
      <alignment horizontal="center" vertical="center"/>
    </xf>
    <xf numFmtId="0" fontId="26" fillId="2" borderId="44" xfId="2" applyFont="1" applyBorder="1" applyAlignment="1">
      <alignment horizontal="left" vertical="center"/>
    </xf>
    <xf numFmtId="3" fontId="28" fillId="8" borderId="77" xfId="0" applyNumberFormat="1" applyFont="1" applyFill="1" applyBorder="1" applyAlignment="1">
      <alignment horizontal="center" vertical="top" textRotation="90" readingOrder="1"/>
    </xf>
    <xf numFmtId="3" fontId="28" fillId="8" borderId="78" xfId="0" applyNumberFormat="1" applyFont="1" applyFill="1" applyBorder="1" applyAlignment="1">
      <alignment horizontal="center" vertical="top" textRotation="90" readingOrder="1"/>
    </xf>
    <xf numFmtId="3" fontId="28" fillId="3" borderId="79" xfId="0" applyNumberFormat="1" applyFont="1" applyFill="1" applyBorder="1" applyAlignment="1">
      <alignment horizontal="center" vertical="top" textRotation="90" readingOrder="1"/>
    </xf>
    <xf numFmtId="3" fontId="28" fillId="4" borderId="80" xfId="0" applyNumberFormat="1" applyFont="1" applyFill="1" applyBorder="1" applyAlignment="1">
      <alignment horizontal="center" vertical="top" textRotation="90" readingOrder="1"/>
    </xf>
    <xf numFmtId="3" fontId="28" fillId="5" borderId="79" xfId="0" applyNumberFormat="1" applyFont="1" applyFill="1" applyBorder="1" applyAlignment="1">
      <alignment horizontal="center" vertical="top" textRotation="90" readingOrder="1"/>
    </xf>
    <xf numFmtId="3" fontId="28" fillId="3" borderId="80" xfId="0" applyNumberFormat="1" applyFont="1" applyFill="1" applyBorder="1" applyAlignment="1">
      <alignment horizontal="center" vertical="top" textRotation="90" readingOrder="1"/>
    </xf>
    <xf numFmtId="3" fontId="28" fillId="8" borderId="81" xfId="0" applyNumberFormat="1" applyFont="1" applyFill="1" applyBorder="1" applyAlignment="1">
      <alignment horizontal="center" vertical="top" textRotation="90" readingOrder="1"/>
    </xf>
    <xf numFmtId="0" fontId="36" fillId="2" borderId="72" xfId="2" applyFont="1" applyBorder="1" applyAlignment="1">
      <alignment horizontal="left" vertical="center"/>
    </xf>
    <xf numFmtId="0" fontId="26" fillId="2" borderId="37" xfId="2" applyFont="1" applyBorder="1" applyAlignment="1">
      <alignment horizontal="left" vertical="center"/>
    </xf>
    <xf numFmtId="0" fontId="26" fillId="2" borderId="49" xfId="2" applyFont="1" applyBorder="1" applyAlignment="1">
      <alignment horizontal="left" vertical="center"/>
    </xf>
    <xf numFmtId="0" fontId="26" fillId="2" borderId="82" xfId="2" applyFont="1" applyBorder="1" applyAlignment="1">
      <alignment horizontal="center" vertical="center"/>
    </xf>
    <xf numFmtId="0" fontId="26" fillId="2" borderId="83" xfId="2" applyFont="1" applyBorder="1" applyAlignment="1">
      <alignment horizontal="center" vertical="center"/>
    </xf>
    <xf numFmtId="0" fontId="36" fillId="2" borderId="47" xfId="2" applyFont="1" applyBorder="1" applyAlignment="1">
      <alignment horizontal="left" vertical="center"/>
    </xf>
    <xf numFmtId="0" fontId="37" fillId="2" borderId="85" xfId="2" applyFont="1" applyBorder="1" applyAlignment="1">
      <alignment horizontal="left"/>
    </xf>
    <xf numFmtId="0" fontId="36" fillId="2" borderId="37" xfId="2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47" fillId="0" borderId="3" xfId="1" applyFont="1" applyBorder="1" applyAlignment="1">
      <alignment horizontal="right" vertical="center"/>
    </xf>
    <xf numFmtId="0" fontId="28" fillId="8" borderId="4" xfId="0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7" fillId="2" borderId="84" xfId="2" applyFont="1" applyBorder="1" applyAlignment="1">
      <alignment horizontal="center"/>
    </xf>
    <xf numFmtId="3" fontId="18" fillId="3" borderId="86" xfId="2" applyNumberFormat="1" applyFont="1" applyFill="1" applyBorder="1" applyAlignment="1">
      <alignment horizontal="center"/>
    </xf>
    <xf numFmtId="3" fontId="38" fillId="4" borderId="87" xfId="2" applyNumberFormat="1" applyFont="1" applyFill="1" applyBorder="1" applyAlignment="1">
      <alignment horizontal="center"/>
    </xf>
    <xf numFmtId="3" fontId="38" fillId="0" borderId="87" xfId="2" applyNumberFormat="1" applyFont="1" applyFill="1" applyBorder="1" applyAlignment="1">
      <alignment horizontal="center"/>
    </xf>
    <xf numFmtId="3" fontId="38" fillId="0" borderId="88" xfId="2" applyNumberFormat="1" applyFont="1" applyFill="1" applyBorder="1" applyAlignment="1">
      <alignment horizontal="center"/>
    </xf>
    <xf numFmtId="0" fontId="38" fillId="5" borderId="86" xfId="2" applyFont="1" applyFill="1" applyBorder="1" applyAlignment="1">
      <alignment horizontal="center"/>
    </xf>
    <xf numFmtId="0" fontId="38" fillId="3" borderId="87" xfId="2" applyFont="1" applyFill="1" applyBorder="1" applyAlignment="1">
      <alignment horizontal="center"/>
    </xf>
    <xf numFmtId="1" fontId="38" fillId="6" borderId="87" xfId="2" applyNumberFormat="1" applyFont="1" applyFill="1" applyBorder="1" applyAlignment="1">
      <alignment horizontal="center"/>
    </xf>
    <xf numFmtId="1" fontId="38" fillId="6" borderId="88" xfId="2" applyNumberFormat="1" applyFont="1" applyFill="1" applyBorder="1" applyAlignment="1">
      <alignment horizontal="center"/>
    </xf>
    <xf numFmtId="0" fontId="38" fillId="0" borderId="87" xfId="2" applyFont="1" applyFill="1" applyBorder="1" applyAlignment="1">
      <alignment horizontal="center"/>
    </xf>
    <xf numFmtId="0" fontId="38" fillId="0" borderId="88" xfId="2" applyFont="1" applyFill="1" applyBorder="1" applyAlignment="1">
      <alignment horizontal="center"/>
    </xf>
    <xf numFmtId="0" fontId="38" fillId="6" borderId="87" xfId="2" applyFont="1" applyFill="1" applyBorder="1" applyAlignment="1">
      <alignment horizontal="center"/>
    </xf>
    <xf numFmtId="0" fontId="38" fillId="6" borderId="89" xfId="2" applyFont="1" applyFill="1" applyBorder="1" applyAlignment="1">
      <alignment horizontal="center"/>
    </xf>
    <xf numFmtId="0" fontId="24" fillId="7" borderId="24" xfId="0" applyFont="1" applyFill="1" applyBorder="1" applyAlignment="1">
      <alignment horizontal="left" vertical="center" indent="1"/>
    </xf>
    <xf numFmtId="0" fontId="23" fillId="7" borderId="16" xfId="0" applyFont="1" applyFill="1" applyBorder="1" applyAlignment="1">
      <alignment horizontal="left" vertical="center" indent="1"/>
    </xf>
    <xf numFmtId="0" fontId="12" fillId="0" borderId="16" xfId="0" applyFont="1" applyBorder="1" applyAlignment="1">
      <alignment vertical="center"/>
    </xf>
    <xf numFmtId="0" fontId="25" fillId="0" borderId="16" xfId="0" applyFont="1" applyBorder="1" applyAlignment="1">
      <alignment horizontal="center"/>
    </xf>
    <xf numFmtId="0" fontId="12" fillId="0" borderId="17" xfId="0" applyFont="1" applyBorder="1" applyAlignment="1">
      <alignment vertical="center"/>
    </xf>
    <xf numFmtId="0" fontId="23" fillId="7" borderId="24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left" vertical="top"/>
    </xf>
    <xf numFmtId="0" fontId="23" fillId="8" borderId="0" xfId="0" applyFont="1" applyFill="1" applyAlignment="1">
      <alignment horizontal="left" vertical="center"/>
    </xf>
    <xf numFmtId="0" fontId="23" fillId="8" borderId="8" xfId="0" applyFont="1" applyFill="1" applyBorder="1" applyAlignment="1">
      <alignment horizontal="left" vertical="center"/>
    </xf>
    <xf numFmtId="0" fontId="14" fillId="0" borderId="6" xfId="1" applyFont="1" applyBorder="1" applyAlignment="1">
      <alignment horizontal="righ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3" borderId="52" xfId="2" applyFont="1" applyFill="1" applyBorder="1" applyAlignment="1">
      <alignment horizontal="center" vertical="center" textRotation="90"/>
    </xf>
    <xf numFmtId="0" fontId="15" fillId="3" borderId="53" xfId="2" applyFont="1" applyFill="1" applyBorder="1" applyAlignment="1">
      <alignment horizontal="center" vertical="center" textRotation="90"/>
    </xf>
    <xf numFmtId="0" fontId="15" fillId="3" borderId="54" xfId="2" applyFont="1" applyFill="1" applyBorder="1" applyAlignment="1">
      <alignment horizontal="center" vertical="center" textRotation="90"/>
    </xf>
    <xf numFmtId="0" fontId="15" fillId="0" borderId="11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9" fillId="4" borderId="56" xfId="2" applyFont="1" applyFill="1" applyBorder="1" applyAlignment="1">
      <alignment horizontal="center" vertical="center" textRotation="90"/>
    </xf>
    <xf numFmtId="0" fontId="19" fillId="4" borderId="55" xfId="2" applyFont="1" applyFill="1" applyBorder="1" applyAlignment="1">
      <alignment horizontal="center" vertical="center" textRotation="90"/>
    </xf>
    <xf numFmtId="0" fontId="20" fillId="0" borderId="0" xfId="2" applyFont="1" applyFill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2" fillId="0" borderId="56" xfId="2" quotePrefix="1" applyFont="1" applyFill="1" applyBorder="1" applyAlignment="1">
      <alignment horizontal="center" vertical="top" textRotation="90"/>
    </xf>
    <xf numFmtId="0" fontId="22" fillId="0" borderId="55" xfId="2" quotePrefix="1" applyFont="1" applyFill="1" applyBorder="1" applyAlignment="1">
      <alignment horizontal="center" vertical="top" textRotation="90"/>
    </xf>
    <xf numFmtId="0" fontId="22" fillId="0" borderId="56" xfId="2" applyFont="1" applyFill="1" applyBorder="1" applyAlignment="1">
      <alignment horizontal="center" vertical="top" textRotation="90"/>
    </xf>
    <xf numFmtId="0" fontId="22" fillId="0" borderId="55" xfId="2" applyFont="1" applyFill="1" applyBorder="1" applyAlignment="1">
      <alignment horizontal="center" vertical="top" textRotation="90"/>
    </xf>
    <xf numFmtId="0" fontId="22" fillId="0" borderId="58" xfId="2" applyFont="1" applyFill="1" applyBorder="1" applyAlignment="1">
      <alignment horizontal="center" vertical="top" textRotation="90"/>
    </xf>
    <xf numFmtId="0" fontId="22" fillId="0" borderId="57" xfId="2" applyFont="1" applyFill="1" applyBorder="1" applyAlignment="1">
      <alignment horizontal="center" vertical="top" textRotation="90"/>
    </xf>
    <xf numFmtId="0" fontId="15" fillId="5" borderId="59" xfId="2" applyFont="1" applyFill="1" applyBorder="1" applyAlignment="1">
      <alignment horizontal="center" vertical="center" textRotation="90"/>
    </xf>
    <xf numFmtId="0" fontId="15" fillId="5" borderId="54" xfId="2" applyFont="1" applyFill="1" applyBorder="1" applyAlignment="1">
      <alignment horizontal="center" vertical="center" textRotation="90"/>
    </xf>
    <xf numFmtId="0" fontId="15" fillId="3" borderId="60" xfId="2" applyFont="1" applyFill="1" applyBorder="1" applyAlignment="1">
      <alignment horizontal="center" vertical="center" textRotation="90"/>
    </xf>
    <xf numFmtId="0" fontId="15" fillId="3" borderId="55" xfId="2" applyFont="1" applyFill="1" applyBorder="1" applyAlignment="1">
      <alignment horizontal="center" vertical="center" textRotation="90"/>
    </xf>
    <xf numFmtId="0" fontId="14" fillId="6" borderId="18" xfId="2" applyFont="1" applyFill="1" applyBorder="1" applyAlignment="1">
      <alignment horizontal="center" vertical="center"/>
    </xf>
    <xf numFmtId="0" fontId="14" fillId="6" borderId="19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35" xfId="2" applyFont="1" applyFill="1" applyBorder="1" applyAlignment="1">
      <alignment horizontal="center" vertical="center"/>
    </xf>
    <xf numFmtId="0" fontId="48" fillId="6" borderId="16" xfId="2" applyFont="1" applyFill="1" applyBorder="1" applyAlignment="1">
      <alignment horizontal="center" vertical="center"/>
    </xf>
    <xf numFmtId="0" fontId="48" fillId="0" borderId="16" xfId="2" applyFont="1" applyFill="1" applyBorder="1" applyAlignment="1">
      <alignment horizontal="center" vertical="center"/>
    </xf>
    <xf numFmtId="0" fontId="48" fillId="0" borderId="39" xfId="2" applyFont="1" applyFill="1" applyBorder="1" applyAlignment="1">
      <alignment horizontal="center" vertical="center"/>
    </xf>
    <xf numFmtId="0" fontId="48" fillId="6" borderId="17" xfId="2" applyFont="1" applyFill="1" applyBorder="1" applyAlignment="1">
      <alignment horizontal="center" vertical="center"/>
    </xf>
  </cellXfs>
  <cellStyles count="22"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12" xr:uid="{00000000-0005-0000-0000-000006000000}"/>
    <cellStyle name="Normalny 6 2 2" xfId="15" xr:uid="{00000000-0005-0000-0000-000007000000}"/>
    <cellStyle name="Normalny 6 2 2 2" xfId="21" xr:uid="{00000000-0005-0000-0000-000008000000}"/>
    <cellStyle name="Normalny 6 2 3" xfId="19" xr:uid="{00000000-0005-0000-0000-000009000000}"/>
    <cellStyle name="Normalny 6 3" xfId="11" xr:uid="{00000000-0005-0000-0000-00000A000000}"/>
    <cellStyle name="Normalny 6 3 2" xfId="18" xr:uid="{00000000-0005-0000-0000-00000B000000}"/>
    <cellStyle name="Normalny 6 4" xfId="14" xr:uid="{00000000-0005-0000-0000-00000C000000}"/>
    <cellStyle name="Normalny 6 4 2" xfId="20" xr:uid="{00000000-0005-0000-0000-00000D000000}"/>
    <cellStyle name="Normalny 6 5" xfId="10" xr:uid="{00000000-0005-0000-0000-00000E000000}"/>
    <cellStyle name="Normalny 6 5 2" xfId="17" xr:uid="{00000000-0005-0000-0000-00000F000000}"/>
    <cellStyle name="Normalny 6 6" xfId="16" xr:uid="{00000000-0005-0000-0000-000010000000}"/>
    <cellStyle name="Normalny 6 7" xfId="8" xr:uid="{00000000-0005-0000-0000-000011000000}"/>
    <cellStyle name="Normalny 7" xfId="7" xr:uid="{00000000-0005-0000-0000-000012000000}"/>
    <cellStyle name="Normalny_Kom_Dyd_Milec_I i IIst_stac_MiBM_ZiIP_MCH_RWkwiecień2008" xfId="2" xr:uid="{00000000-0005-0000-0000-000013000000}"/>
    <cellStyle name="Procentowy 2" xfId="13" xr:uid="{00000000-0005-0000-0000-000014000000}"/>
    <cellStyle name="Procentowy 3" xfId="9" xr:uid="{00000000-0005-0000-0000-00001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63498</xdr:colOff>
      <xdr:row>0</xdr:row>
      <xdr:rowOff>495299</xdr:rowOff>
    </xdr:from>
    <xdr:to>
      <xdr:col>1</xdr:col>
      <xdr:colOff>6388830</xdr:colOff>
      <xdr:row>3</xdr:row>
      <xdr:rowOff>100099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1CC4D4F-CC76-45BB-9DC0-3DC2B8E88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198" y="495299"/>
          <a:ext cx="6325332" cy="13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9"/>
  <sheetViews>
    <sheetView showGridLines="0" showZeros="0" tabSelected="1" zoomScale="60" zoomScaleNormal="60" zoomScaleSheetLayoutView="30" workbookViewId="0">
      <selection activeCell="F19" sqref="F19"/>
    </sheetView>
  </sheetViews>
  <sheetFormatPr defaultColWidth="9.140625" defaultRowHeight="12.75"/>
  <cols>
    <col min="1" max="1" width="7.7109375" style="6" customWidth="1"/>
    <col min="2" max="2" width="98.5703125" style="6" customWidth="1"/>
    <col min="3" max="3" width="5.7109375" style="6" customWidth="1"/>
    <col min="4" max="4" width="9.7109375" style="6" bestFit="1" customWidth="1"/>
    <col min="5" max="5" width="7.140625" style="6" customWidth="1"/>
    <col min="6" max="6" width="6.28515625" style="6" customWidth="1"/>
    <col min="7" max="7" width="7" style="6" customWidth="1"/>
    <col min="8" max="8" width="7.5703125" style="6" customWidth="1"/>
    <col min="9" max="26" width="5.7109375" style="6" customWidth="1"/>
    <col min="27" max="16384" width="9.140625" style="6"/>
  </cols>
  <sheetData>
    <row r="1" spans="1:26" s="5" customFormat="1" ht="46.5" customHeight="1" thickTop="1">
      <c r="A1" s="78"/>
      <c r="B1" s="55"/>
      <c r="C1" s="56"/>
      <c r="D1" s="57"/>
      <c r="E1" s="58"/>
      <c r="F1" s="58"/>
      <c r="G1" s="58"/>
      <c r="H1" s="58"/>
      <c r="I1" s="58"/>
      <c r="J1" s="2"/>
      <c r="K1" s="3"/>
      <c r="L1" s="1"/>
      <c r="M1" s="1"/>
      <c r="N1" s="1"/>
      <c r="O1" s="1"/>
      <c r="P1" s="1"/>
      <c r="Q1" s="1"/>
      <c r="R1" s="1"/>
      <c r="S1" s="1"/>
      <c r="T1" s="1"/>
      <c r="U1" s="4"/>
      <c r="V1" s="4"/>
      <c r="W1" s="4"/>
      <c r="X1" s="4"/>
      <c r="Y1" s="4"/>
      <c r="Z1" s="151" t="s">
        <v>54</v>
      </c>
    </row>
    <row r="2" spans="1:26" s="5" customFormat="1" ht="60" customHeight="1">
      <c r="A2" s="60"/>
      <c r="B2" s="6"/>
      <c r="C2" s="80" t="s">
        <v>64</v>
      </c>
      <c r="D2" s="7"/>
      <c r="H2" s="7"/>
      <c r="I2" s="7"/>
      <c r="J2" s="7"/>
      <c r="K2" s="148" t="s">
        <v>115</v>
      </c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 spans="1:26" s="5" customFormat="1" ht="30" customHeight="1">
      <c r="A3" s="10"/>
      <c r="B3" s="11"/>
      <c r="I3" s="73"/>
      <c r="K3" s="149" t="s">
        <v>116</v>
      </c>
      <c r="P3" s="6"/>
      <c r="S3" s="13"/>
      <c r="T3" s="13"/>
      <c r="U3" s="13"/>
      <c r="V3" s="13"/>
      <c r="W3" s="13"/>
      <c r="X3" s="6"/>
      <c r="Y3" s="6"/>
      <c r="Z3" s="9"/>
    </row>
    <row r="4" spans="1:26" s="5" customFormat="1" ht="30" customHeight="1">
      <c r="A4" s="10"/>
      <c r="B4" s="11"/>
      <c r="C4" s="6"/>
      <c r="D4"/>
      <c r="E4" s="12" t="s">
        <v>108</v>
      </c>
      <c r="F4" s="181">
        <v>2025</v>
      </c>
      <c r="G4" s="181"/>
      <c r="H4" s="74" t="s">
        <v>18</v>
      </c>
      <c r="I4" s="14"/>
      <c r="J4" s="6"/>
      <c r="K4" s="150" t="s">
        <v>110</v>
      </c>
      <c r="N4" s="15"/>
      <c r="O4" s="6"/>
      <c r="P4" s="6"/>
      <c r="Q4" s="6"/>
      <c r="R4" s="6"/>
      <c r="S4" s="6"/>
      <c r="U4" s="6"/>
      <c r="V4" s="6"/>
      <c r="W4" s="6"/>
      <c r="X4" s="6"/>
      <c r="Y4" s="6"/>
      <c r="Z4" s="9"/>
    </row>
    <row r="5" spans="1:26" s="5" customFormat="1" ht="30" customHeight="1">
      <c r="A5" s="10"/>
      <c r="B5" s="11"/>
      <c r="C5" s="6"/>
      <c r="D5"/>
      <c r="E5" s="6"/>
      <c r="F5"/>
      <c r="G5" s="6"/>
      <c r="H5" s="6"/>
      <c r="I5" s="16"/>
      <c r="J5" s="6"/>
      <c r="K5" s="178" t="s">
        <v>117</v>
      </c>
      <c r="P5" s="6"/>
      <c r="Q5" s="6"/>
      <c r="R5" s="6"/>
      <c r="S5" s="59"/>
      <c r="T5" s="6"/>
      <c r="U5" s="6"/>
      <c r="V5" s="6"/>
      <c r="W5" s="6"/>
      <c r="X5" s="6"/>
      <c r="Y5" s="6"/>
      <c r="Z5" s="17"/>
    </row>
    <row r="6" spans="1:26" s="5" customFormat="1" ht="10.15" customHeight="1" thickBot="1">
      <c r="A6" s="79"/>
      <c r="B6" s="6"/>
      <c r="C6" s="6"/>
      <c r="D6" s="6"/>
      <c r="E6" s="61"/>
      <c r="F6" s="6"/>
      <c r="G6" s="6"/>
      <c r="H6" s="6"/>
      <c r="I6" s="6"/>
      <c r="J6" s="6"/>
      <c r="L6" s="6"/>
      <c r="P6" s="6"/>
      <c r="Q6" s="6"/>
      <c r="R6" s="6"/>
      <c r="S6" s="6"/>
      <c r="T6" s="6"/>
      <c r="U6" s="6"/>
      <c r="V6" s="6"/>
      <c r="W6" s="6"/>
      <c r="X6" s="6"/>
      <c r="Y6" s="6"/>
      <c r="Z6" s="17"/>
    </row>
    <row r="7" spans="1:26" s="21" customFormat="1" ht="20.100000000000001" customHeight="1">
      <c r="A7" s="182" t="s">
        <v>0</v>
      </c>
      <c r="B7" s="185" t="s">
        <v>1</v>
      </c>
      <c r="C7" s="188" t="s">
        <v>2</v>
      </c>
      <c r="D7" s="191" t="s">
        <v>3</v>
      </c>
      <c r="E7" s="191"/>
      <c r="F7" s="191"/>
      <c r="G7" s="191"/>
      <c r="H7" s="192"/>
      <c r="I7" s="63"/>
      <c r="J7" s="18"/>
      <c r="K7" s="18"/>
      <c r="L7" s="18"/>
      <c r="M7" s="18"/>
      <c r="N7" s="18"/>
      <c r="O7" s="18"/>
      <c r="P7" s="18"/>
      <c r="Q7" s="18"/>
      <c r="R7" s="19" t="s">
        <v>109</v>
      </c>
      <c r="S7" s="18"/>
      <c r="T7" s="18"/>
      <c r="U7" s="18"/>
      <c r="V7" s="18"/>
      <c r="W7" s="18"/>
      <c r="X7" s="18"/>
      <c r="Y7" s="18"/>
      <c r="Z7" s="20"/>
    </row>
    <row r="8" spans="1:26" s="21" customFormat="1" ht="20.100000000000001" customHeight="1">
      <c r="A8" s="183"/>
      <c r="B8" s="186"/>
      <c r="C8" s="189"/>
      <c r="D8" s="193" t="s">
        <v>4</v>
      </c>
      <c r="E8" s="195" t="s">
        <v>5</v>
      </c>
      <c r="F8" s="195"/>
      <c r="G8" s="195"/>
      <c r="H8" s="196"/>
      <c r="I8" s="62"/>
      <c r="J8" s="22"/>
      <c r="K8" s="22"/>
      <c r="L8" s="22"/>
      <c r="M8" s="22"/>
      <c r="N8" s="22"/>
      <c r="O8" s="22"/>
      <c r="P8" s="22"/>
      <c r="Q8" s="22"/>
      <c r="R8" s="23" t="s">
        <v>6</v>
      </c>
      <c r="S8" s="22"/>
      <c r="T8" s="22"/>
      <c r="U8" s="22"/>
      <c r="V8" s="22"/>
      <c r="W8" s="22"/>
      <c r="X8" s="22"/>
      <c r="Y8" s="22"/>
      <c r="Z8" s="24"/>
    </row>
    <row r="9" spans="1:26" s="21" customFormat="1" ht="30" customHeight="1">
      <c r="A9" s="183"/>
      <c r="B9" s="186"/>
      <c r="C9" s="189"/>
      <c r="D9" s="193"/>
      <c r="E9" s="197" t="s">
        <v>7</v>
      </c>
      <c r="F9" s="199" t="s">
        <v>8</v>
      </c>
      <c r="G9" s="199" t="s">
        <v>9</v>
      </c>
      <c r="H9" s="201" t="s">
        <v>10</v>
      </c>
      <c r="I9" s="203" t="s">
        <v>11</v>
      </c>
      <c r="J9" s="205" t="s">
        <v>106</v>
      </c>
      <c r="K9" s="207" t="s">
        <v>13</v>
      </c>
      <c r="L9" s="207"/>
      <c r="M9" s="207"/>
      <c r="N9" s="207"/>
      <c r="O9" s="203" t="s">
        <v>11</v>
      </c>
      <c r="P9" s="205" t="s">
        <v>106</v>
      </c>
      <c r="Q9" s="209" t="s">
        <v>14</v>
      </c>
      <c r="R9" s="209"/>
      <c r="S9" s="209"/>
      <c r="T9" s="210"/>
      <c r="U9" s="203" t="s">
        <v>11</v>
      </c>
      <c r="V9" s="205" t="s">
        <v>106</v>
      </c>
      <c r="W9" s="207" t="s">
        <v>15</v>
      </c>
      <c r="X9" s="207"/>
      <c r="Y9" s="207"/>
      <c r="Z9" s="208"/>
    </row>
    <row r="10" spans="1:26" s="21" customFormat="1" ht="20.100000000000001" customHeight="1">
      <c r="A10" s="183"/>
      <c r="B10" s="186"/>
      <c r="C10" s="189"/>
      <c r="D10" s="193"/>
      <c r="E10" s="197"/>
      <c r="F10" s="199"/>
      <c r="G10" s="199"/>
      <c r="H10" s="201"/>
      <c r="I10" s="204"/>
      <c r="J10" s="206"/>
      <c r="K10" s="211" t="str">
        <f>IF(H4&lt;&gt;"",($F$4&amp;"L"),"")</f>
        <v>2025L</v>
      </c>
      <c r="L10" s="211"/>
      <c r="M10" s="211"/>
      <c r="N10" s="211"/>
      <c r="O10" s="204"/>
      <c r="P10" s="206"/>
      <c r="Q10" s="212" t="str">
        <f>IF(H4&lt;&gt;"",($F$4+1&amp;"Z"),"")</f>
        <v>2026Z</v>
      </c>
      <c r="R10" s="212"/>
      <c r="S10" s="212"/>
      <c r="T10" s="213"/>
      <c r="U10" s="204"/>
      <c r="V10" s="206"/>
      <c r="W10" s="211" t="str">
        <f>IF(H4&lt;&gt;"",($F$4+1&amp;"L"),"")</f>
        <v>2026L</v>
      </c>
      <c r="X10" s="211"/>
      <c r="Y10" s="211"/>
      <c r="Z10" s="214"/>
    </row>
    <row r="11" spans="1:26" s="25" customFormat="1" ht="20.100000000000001" customHeight="1">
      <c r="A11" s="184"/>
      <c r="B11" s="187"/>
      <c r="C11" s="190"/>
      <c r="D11" s="194"/>
      <c r="E11" s="198"/>
      <c r="F11" s="200"/>
      <c r="G11" s="200"/>
      <c r="H11" s="202"/>
      <c r="I11" s="64"/>
      <c r="J11" s="64"/>
      <c r="K11" s="91" t="s">
        <v>16</v>
      </c>
      <c r="L11" s="91" t="s">
        <v>17</v>
      </c>
      <c r="M11" s="91" t="s">
        <v>18</v>
      </c>
      <c r="N11" s="92" t="s">
        <v>19</v>
      </c>
      <c r="O11" s="65"/>
      <c r="P11" s="66"/>
      <c r="Q11" s="110" t="s">
        <v>16</v>
      </c>
      <c r="R11" s="110" t="s">
        <v>17</v>
      </c>
      <c r="S11" s="110" t="s">
        <v>18</v>
      </c>
      <c r="T11" s="111" t="s">
        <v>19</v>
      </c>
      <c r="U11" s="66"/>
      <c r="V11" s="66"/>
      <c r="W11" s="91" t="s">
        <v>16</v>
      </c>
      <c r="X11" s="91" t="s">
        <v>17</v>
      </c>
      <c r="Y11" s="91" t="s">
        <v>18</v>
      </c>
      <c r="Z11" s="112" t="s">
        <v>19</v>
      </c>
    </row>
    <row r="12" spans="1:26" s="25" customFormat="1" ht="30" customHeight="1">
      <c r="A12" s="177" t="s">
        <v>20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4"/>
      <c r="P12" s="175"/>
      <c r="Q12" s="174"/>
      <c r="R12" s="174"/>
      <c r="S12" s="174"/>
      <c r="T12" s="174"/>
      <c r="U12" s="174"/>
      <c r="V12" s="174"/>
      <c r="W12" s="174"/>
      <c r="X12" s="174"/>
      <c r="Y12" s="174"/>
      <c r="Z12" s="176"/>
    </row>
    <row r="13" spans="1:26" s="25" customFormat="1" ht="23.25">
      <c r="A13" s="67">
        <v>1</v>
      </c>
      <c r="B13" s="68" t="s">
        <v>112</v>
      </c>
      <c r="C13" s="102">
        <f>COUNTIF(J13,"E")+COUNTIF(P13,"E")+COUNTIF(V13,"E")</f>
        <v>0</v>
      </c>
      <c r="D13" s="103">
        <f t="shared" ref="D13:D27" si="0">SUM(E13:H13)</f>
        <v>30</v>
      </c>
      <c r="E13" s="104">
        <f t="shared" ref="E13:G13" si="1">SUM(K13,Q13,W13)</f>
        <v>30</v>
      </c>
      <c r="F13" s="104">
        <f t="shared" si="1"/>
        <v>0</v>
      </c>
      <c r="G13" s="104">
        <f t="shared" si="1"/>
        <v>0</v>
      </c>
      <c r="H13" s="105">
        <f t="shared" ref="H13" si="2">SUM(N13,T13,Z13)</f>
        <v>0</v>
      </c>
      <c r="I13" s="93">
        <v>2</v>
      </c>
      <c r="J13" s="94"/>
      <c r="K13" s="95">
        <v>30</v>
      </c>
      <c r="L13" s="95"/>
      <c r="M13" s="95"/>
      <c r="N13" s="96"/>
      <c r="O13" s="93"/>
      <c r="P13" s="94"/>
      <c r="Q13" s="113"/>
      <c r="R13" s="113"/>
      <c r="S13" s="113"/>
      <c r="T13" s="114"/>
      <c r="U13" s="93"/>
      <c r="V13" s="94"/>
      <c r="W13" s="95"/>
      <c r="X13" s="95"/>
      <c r="Y13" s="95"/>
      <c r="Z13" s="117"/>
    </row>
    <row r="14" spans="1:26" s="25" customFormat="1" ht="23.25">
      <c r="A14" s="69"/>
      <c r="B14" s="70" t="s">
        <v>95</v>
      </c>
      <c r="C14" s="106"/>
      <c r="D14" s="107"/>
      <c r="E14" s="108">
        <f t="shared" ref="E14:E27" si="3">SUM(K14,Q14,W14)</f>
        <v>0</v>
      </c>
      <c r="F14" s="108">
        <f t="shared" ref="F14:F27" si="4">SUM(L14,R14,X14)</f>
        <v>0</v>
      </c>
      <c r="G14" s="108">
        <f t="shared" ref="G14:G27" si="5">SUM(M14,S14,Y14)</f>
        <v>0</v>
      </c>
      <c r="H14" s="109">
        <f t="shared" ref="H14:H27" si="6">SUM(N14,T14,Z14)</f>
        <v>0</v>
      </c>
      <c r="I14" s="97"/>
      <c r="J14" s="98"/>
      <c r="K14" s="99"/>
      <c r="L14" s="99"/>
      <c r="M14" s="99"/>
      <c r="N14" s="100"/>
      <c r="O14" s="97"/>
      <c r="P14" s="98"/>
      <c r="Q14" s="115"/>
      <c r="R14" s="115"/>
      <c r="S14" s="115"/>
      <c r="T14" s="116"/>
      <c r="U14" s="97"/>
      <c r="V14" s="98"/>
      <c r="W14" s="99"/>
      <c r="X14" s="99"/>
      <c r="Y14" s="99"/>
      <c r="Z14" s="118"/>
    </row>
    <row r="15" spans="1:26" s="25" customFormat="1" ht="23.25">
      <c r="A15" s="85"/>
      <c r="B15" s="86" t="s">
        <v>96</v>
      </c>
      <c r="C15" s="106"/>
      <c r="D15" s="107"/>
      <c r="E15" s="108">
        <f t="shared" si="3"/>
        <v>0</v>
      </c>
      <c r="F15" s="108">
        <f t="shared" si="4"/>
        <v>0</v>
      </c>
      <c r="G15" s="108">
        <f t="shared" si="5"/>
        <v>0</v>
      </c>
      <c r="H15" s="109">
        <f t="shared" si="6"/>
        <v>0</v>
      </c>
      <c r="I15" s="97"/>
      <c r="J15" s="98"/>
      <c r="K15" s="99"/>
      <c r="L15" s="99"/>
      <c r="M15" s="99"/>
      <c r="N15" s="100"/>
      <c r="O15" s="97"/>
      <c r="P15" s="98"/>
      <c r="Q15" s="115"/>
      <c r="R15" s="115"/>
      <c r="S15" s="115"/>
      <c r="T15" s="116"/>
      <c r="U15" s="97"/>
      <c r="V15" s="98"/>
      <c r="W15" s="99"/>
      <c r="X15" s="99"/>
      <c r="Y15" s="99"/>
      <c r="Z15" s="118"/>
    </row>
    <row r="16" spans="1:26" s="25" customFormat="1" ht="23.25">
      <c r="A16" s="87">
        <v>2</v>
      </c>
      <c r="B16" s="88" t="s">
        <v>113</v>
      </c>
      <c r="C16" s="106">
        <f t="shared" ref="C16:C27" si="7">COUNTIF(J16,"E")+COUNTIF(P16,"E")+COUNTIF(V16,"E")</f>
        <v>0</v>
      </c>
      <c r="D16" s="107">
        <f t="shared" si="0"/>
        <v>30</v>
      </c>
      <c r="E16" s="108">
        <f t="shared" si="3"/>
        <v>30</v>
      </c>
      <c r="F16" s="108">
        <f t="shared" si="4"/>
        <v>0</v>
      </c>
      <c r="G16" s="108">
        <f t="shared" si="5"/>
        <v>0</v>
      </c>
      <c r="H16" s="109">
        <f t="shared" si="6"/>
        <v>0</v>
      </c>
      <c r="I16" s="97"/>
      <c r="J16" s="98"/>
      <c r="K16" s="99"/>
      <c r="L16" s="99"/>
      <c r="M16" s="99"/>
      <c r="N16" s="100"/>
      <c r="O16" s="97"/>
      <c r="P16" s="98"/>
      <c r="Q16" s="115"/>
      <c r="R16" s="115"/>
      <c r="S16" s="115"/>
      <c r="T16" s="116"/>
      <c r="U16" s="97">
        <v>2</v>
      </c>
      <c r="V16" s="98"/>
      <c r="W16" s="99">
        <v>30</v>
      </c>
      <c r="X16" s="99"/>
      <c r="Y16" s="99"/>
      <c r="Z16" s="118"/>
    </row>
    <row r="17" spans="1:26" s="25" customFormat="1" ht="23.25">
      <c r="A17" s="69"/>
      <c r="B17" s="70" t="s">
        <v>97</v>
      </c>
      <c r="C17" s="106"/>
      <c r="D17" s="107"/>
      <c r="E17" s="108">
        <f t="shared" si="3"/>
        <v>0</v>
      </c>
      <c r="F17" s="108">
        <f t="shared" si="4"/>
        <v>0</v>
      </c>
      <c r="G17" s="108">
        <f t="shared" si="5"/>
        <v>0</v>
      </c>
      <c r="H17" s="109">
        <f t="shared" si="6"/>
        <v>0</v>
      </c>
      <c r="I17" s="97"/>
      <c r="J17" s="98"/>
      <c r="K17" s="99"/>
      <c r="L17" s="99"/>
      <c r="M17" s="99"/>
      <c r="N17" s="100"/>
      <c r="O17" s="97"/>
      <c r="P17" s="98"/>
      <c r="Q17" s="115"/>
      <c r="R17" s="115"/>
      <c r="S17" s="115"/>
      <c r="T17" s="116"/>
      <c r="U17" s="97"/>
      <c r="V17" s="98"/>
      <c r="W17" s="99"/>
      <c r="X17" s="99"/>
      <c r="Y17" s="99"/>
      <c r="Z17" s="118"/>
    </row>
    <row r="18" spans="1:26" s="25" customFormat="1" ht="23.25">
      <c r="A18" s="85"/>
      <c r="B18" s="86" t="s">
        <v>104</v>
      </c>
      <c r="C18" s="106"/>
      <c r="D18" s="107"/>
      <c r="E18" s="108">
        <f t="shared" si="3"/>
        <v>0</v>
      </c>
      <c r="F18" s="108">
        <f t="shared" si="4"/>
        <v>0</v>
      </c>
      <c r="G18" s="108">
        <f t="shared" si="5"/>
        <v>0</v>
      </c>
      <c r="H18" s="109">
        <f t="shared" si="6"/>
        <v>0</v>
      </c>
      <c r="I18" s="97"/>
      <c r="J18" s="98"/>
      <c r="K18" s="99"/>
      <c r="L18" s="99"/>
      <c r="M18" s="99"/>
      <c r="N18" s="100"/>
      <c r="O18" s="97"/>
      <c r="P18" s="98"/>
      <c r="Q18" s="115"/>
      <c r="R18" s="115"/>
      <c r="S18" s="115"/>
      <c r="T18" s="116"/>
      <c r="U18" s="97"/>
      <c r="V18" s="98"/>
      <c r="W18" s="99"/>
      <c r="X18" s="99"/>
      <c r="Y18" s="99"/>
      <c r="Z18" s="118"/>
    </row>
    <row r="19" spans="1:26" s="25" customFormat="1" ht="23.25">
      <c r="A19" s="87">
        <v>3</v>
      </c>
      <c r="B19" s="88" t="s">
        <v>114</v>
      </c>
      <c r="C19" s="106">
        <f t="shared" si="7"/>
        <v>0</v>
      </c>
      <c r="D19" s="107">
        <f t="shared" si="0"/>
        <v>15</v>
      </c>
      <c r="E19" s="108">
        <f t="shared" si="3"/>
        <v>15</v>
      </c>
      <c r="F19" s="108">
        <f t="shared" si="4"/>
        <v>0</v>
      </c>
      <c r="G19" s="108">
        <f t="shared" si="5"/>
        <v>0</v>
      </c>
      <c r="H19" s="109">
        <f t="shared" si="6"/>
        <v>0</v>
      </c>
      <c r="I19" s="97"/>
      <c r="J19" s="98"/>
      <c r="K19" s="99"/>
      <c r="L19" s="99"/>
      <c r="M19" s="99"/>
      <c r="N19" s="100"/>
      <c r="O19" s="97"/>
      <c r="P19" s="98"/>
      <c r="Q19" s="115"/>
      <c r="R19" s="115"/>
      <c r="S19" s="115"/>
      <c r="T19" s="116"/>
      <c r="U19" s="97">
        <v>1</v>
      </c>
      <c r="V19" s="98"/>
      <c r="W19" s="99">
        <v>15</v>
      </c>
      <c r="X19" s="99"/>
      <c r="Y19" s="99"/>
      <c r="Z19" s="118"/>
    </row>
    <row r="20" spans="1:26" s="25" customFormat="1" ht="23.25">
      <c r="A20" s="69"/>
      <c r="B20" s="70" t="s">
        <v>99</v>
      </c>
      <c r="C20" s="106"/>
      <c r="D20" s="107"/>
      <c r="E20" s="108">
        <f t="shared" si="3"/>
        <v>0</v>
      </c>
      <c r="F20" s="108">
        <f t="shared" si="4"/>
        <v>0</v>
      </c>
      <c r="G20" s="108">
        <f t="shared" si="5"/>
        <v>0</v>
      </c>
      <c r="H20" s="109">
        <f t="shared" si="6"/>
        <v>0</v>
      </c>
      <c r="I20" s="97"/>
      <c r="J20" s="98"/>
      <c r="K20" s="99"/>
      <c r="L20" s="99"/>
      <c r="M20" s="99"/>
      <c r="N20" s="100"/>
      <c r="O20" s="97"/>
      <c r="P20" s="98"/>
      <c r="Q20" s="115"/>
      <c r="R20" s="115"/>
      <c r="S20" s="115"/>
      <c r="T20" s="116"/>
      <c r="U20" s="97"/>
      <c r="V20" s="98"/>
      <c r="W20" s="99"/>
      <c r="X20" s="99"/>
      <c r="Y20" s="99"/>
      <c r="Z20" s="118"/>
    </row>
    <row r="21" spans="1:26" s="25" customFormat="1" ht="23.25">
      <c r="A21" s="85"/>
      <c r="B21" s="86" t="s">
        <v>98</v>
      </c>
      <c r="C21" s="106"/>
      <c r="D21" s="107"/>
      <c r="E21" s="108">
        <f t="shared" si="3"/>
        <v>0</v>
      </c>
      <c r="F21" s="108">
        <f t="shared" si="4"/>
        <v>0</v>
      </c>
      <c r="G21" s="108">
        <f t="shared" si="5"/>
        <v>0</v>
      </c>
      <c r="H21" s="109">
        <f t="shared" si="6"/>
        <v>0</v>
      </c>
      <c r="I21" s="97"/>
      <c r="J21" s="98"/>
      <c r="K21" s="99"/>
      <c r="L21" s="99"/>
      <c r="M21" s="99"/>
      <c r="N21" s="100"/>
      <c r="O21" s="97"/>
      <c r="P21" s="98"/>
      <c r="Q21" s="115"/>
      <c r="R21" s="115"/>
      <c r="S21" s="115"/>
      <c r="T21" s="116"/>
      <c r="U21" s="97"/>
      <c r="V21" s="98"/>
      <c r="W21" s="99"/>
      <c r="X21" s="99"/>
      <c r="Y21" s="99"/>
      <c r="Z21" s="118"/>
    </row>
    <row r="22" spans="1:26" s="25" customFormat="1" ht="24.95" customHeight="1">
      <c r="A22" s="87">
        <v>4</v>
      </c>
      <c r="B22" s="89" t="s">
        <v>21</v>
      </c>
      <c r="C22" s="106">
        <f t="shared" si="7"/>
        <v>0</v>
      </c>
      <c r="D22" s="107">
        <f t="shared" si="0"/>
        <v>30</v>
      </c>
      <c r="E22" s="108">
        <f t="shared" si="3"/>
        <v>0</v>
      </c>
      <c r="F22" s="108">
        <f t="shared" si="4"/>
        <v>30</v>
      </c>
      <c r="G22" s="108">
        <f t="shared" si="5"/>
        <v>0</v>
      </c>
      <c r="H22" s="109">
        <f t="shared" si="6"/>
        <v>0</v>
      </c>
      <c r="I22" s="97"/>
      <c r="J22" s="98"/>
      <c r="K22" s="99"/>
      <c r="L22" s="99"/>
      <c r="M22" s="99"/>
      <c r="N22" s="100"/>
      <c r="O22" s="97"/>
      <c r="P22" s="98"/>
      <c r="Q22" s="115"/>
      <c r="R22" s="115"/>
      <c r="S22" s="115"/>
      <c r="T22" s="116"/>
      <c r="U22" s="97">
        <v>2</v>
      </c>
      <c r="V22" s="98"/>
      <c r="W22" s="99"/>
      <c r="X22" s="99">
        <v>30</v>
      </c>
      <c r="Y22" s="99"/>
      <c r="Z22" s="118"/>
    </row>
    <row r="23" spans="1:26" s="25" customFormat="1" ht="24.95" customHeight="1">
      <c r="A23" s="69"/>
      <c r="B23" s="71" t="s">
        <v>102</v>
      </c>
      <c r="C23" s="106"/>
      <c r="D23" s="107"/>
      <c r="E23" s="108"/>
      <c r="F23" s="108"/>
      <c r="G23" s="108"/>
      <c r="H23" s="109"/>
      <c r="I23" s="97"/>
      <c r="J23" s="98"/>
      <c r="K23" s="99"/>
      <c r="L23" s="99"/>
      <c r="M23" s="99"/>
      <c r="N23" s="100"/>
      <c r="O23" s="97"/>
      <c r="P23" s="98"/>
      <c r="Q23" s="115"/>
      <c r="R23" s="115"/>
      <c r="S23" s="115"/>
      <c r="T23" s="116"/>
      <c r="U23" s="97"/>
      <c r="V23" s="98"/>
      <c r="W23" s="99"/>
      <c r="X23" s="99"/>
      <c r="Y23" s="99"/>
      <c r="Z23" s="118"/>
    </row>
    <row r="24" spans="1:26" s="25" customFormat="1" ht="24.95" customHeight="1">
      <c r="A24" s="85"/>
      <c r="B24" s="90" t="s">
        <v>103</v>
      </c>
      <c r="C24" s="106"/>
      <c r="D24" s="107"/>
      <c r="E24" s="108"/>
      <c r="F24" s="108"/>
      <c r="G24" s="108"/>
      <c r="H24" s="109"/>
      <c r="I24" s="97"/>
      <c r="J24" s="98"/>
      <c r="K24" s="99"/>
      <c r="L24" s="99"/>
      <c r="M24" s="99"/>
      <c r="N24" s="100"/>
      <c r="O24" s="97"/>
      <c r="P24" s="98"/>
      <c r="Q24" s="115"/>
      <c r="R24" s="115"/>
      <c r="S24" s="115"/>
      <c r="T24" s="116"/>
      <c r="U24" s="97"/>
      <c r="V24" s="98"/>
      <c r="W24" s="99"/>
      <c r="X24" s="99"/>
      <c r="Y24" s="99"/>
      <c r="Z24" s="118"/>
    </row>
    <row r="25" spans="1:26" s="25" customFormat="1" ht="24.95" customHeight="1">
      <c r="A25" s="82">
        <v>5</v>
      </c>
      <c r="B25" s="84" t="s">
        <v>22</v>
      </c>
      <c r="C25" s="106">
        <f t="shared" si="7"/>
        <v>0</v>
      </c>
      <c r="D25" s="107">
        <f t="shared" ref="D25:D26" si="8">SUM(E25:H25)</f>
        <v>15</v>
      </c>
      <c r="E25" s="108">
        <f t="shared" si="3"/>
        <v>0</v>
      </c>
      <c r="F25" s="108">
        <f t="shared" si="4"/>
        <v>15</v>
      </c>
      <c r="G25" s="108">
        <f t="shared" si="5"/>
        <v>0</v>
      </c>
      <c r="H25" s="109">
        <f t="shared" si="6"/>
        <v>0</v>
      </c>
      <c r="I25" s="97"/>
      <c r="J25" s="98"/>
      <c r="K25" s="99"/>
      <c r="L25" s="99"/>
      <c r="M25" s="99"/>
      <c r="N25" s="100"/>
      <c r="O25" s="97"/>
      <c r="P25" s="98"/>
      <c r="Q25" s="115"/>
      <c r="R25" s="115"/>
      <c r="S25" s="115"/>
      <c r="T25" s="116"/>
      <c r="U25" s="101" t="s">
        <v>111</v>
      </c>
      <c r="V25" s="98" t="s">
        <v>82</v>
      </c>
      <c r="W25" s="99"/>
      <c r="X25" s="99">
        <v>15</v>
      </c>
      <c r="Y25" s="99"/>
      <c r="Z25" s="118"/>
    </row>
    <row r="26" spans="1:26" s="25" customFormat="1" ht="24.95" customHeight="1">
      <c r="A26" s="82">
        <v>6</v>
      </c>
      <c r="B26" s="84" t="s">
        <v>101</v>
      </c>
      <c r="C26" s="106"/>
      <c r="D26" s="107">
        <f t="shared" si="8"/>
        <v>2</v>
      </c>
      <c r="E26" s="108">
        <f t="shared" si="3"/>
        <v>0</v>
      </c>
      <c r="F26" s="108">
        <f t="shared" si="4"/>
        <v>0</v>
      </c>
      <c r="G26" s="108">
        <f t="shared" si="5"/>
        <v>0</v>
      </c>
      <c r="H26" s="109">
        <f t="shared" si="6"/>
        <v>2</v>
      </c>
      <c r="I26" s="101" t="s">
        <v>111</v>
      </c>
      <c r="J26" s="98" t="s">
        <v>82</v>
      </c>
      <c r="K26" s="99"/>
      <c r="L26" s="99"/>
      <c r="M26" s="99"/>
      <c r="N26" s="100">
        <v>2</v>
      </c>
      <c r="O26" s="97"/>
      <c r="P26" s="98"/>
      <c r="Q26" s="115"/>
      <c r="R26" s="115"/>
      <c r="S26" s="115"/>
      <c r="T26" s="116"/>
      <c r="U26" s="101"/>
      <c r="V26" s="98"/>
      <c r="W26" s="99"/>
      <c r="X26" s="99"/>
      <c r="Y26" s="99"/>
      <c r="Z26" s="118"/>
    </row>
    <row r="27" spans="1:26" s="25" customFormat="1" ht="24.95" customHeight="1">
      <c r="A27" s="82">
        <v>7</v>
      </c>
      <c r="B27" s="84" t="s">
        <v>61</v>
      </c>
      <c r="C27" s="106">
        <f t="shared" si="7"/>
        <v>0</v>
      </c>
      <c r="D27" s="107">
        <f t="shared" si="0"/>
        <v>4</v>
      </c>
      <c r="E27" s="108">
        <f t="shared" si="3"/>
        <v>4</v>
      </c>
      <c r="F27" s="108">
        <f t="shared" si="4"/>
        <v>0</v>
      </c>
      <c r="G27" s="108">
        <f t="shared" si="5"/>
        <v>0</v>
      </c>
      <c r="H27" s="109">
        <f t="shared" si="6"/>
        <v>0</v>
      </c>
      <c r="I27" s="101" t="s">
        <v>111</v>
      </c>
      <c r="J27" s="98" t="s">
        <v>82</v>
      </c>
      <c r="K27" s="99">
        <v>4</v>
      </c>
      <c r="L27" s="99"/>
      <c r="M27" s="99"/>
      <c r="N27" s="100"/>
      <c r="O27" s="97"/>
      <c r="P27" s="98"/>
      <c r="Q27" s="115"/>
      <c r="R27" s="115"/>
      <c r="S27" s="115"/>
      <c r="T27" s="116"/>
      <c r="U27" s="101"/>
      <c r="V27" s="98"/>
      <c r="W27" s="99"/>
      <c r="X27" s="99"/>
      <c r="Y27" s="99"/>
      <c r="Z27" s="118"/>
    </row>
    <row r="28" spans="1:26" s="25" customFormat="1" ht="24.95" customHeight="1">
      <c r="A28" s="159"/>
      <c r="B28" s="146" t="s">
        <v>23</v>
      </c>
      <c r="C28" s="160">
        <f t="shared" ref="C28:I28" si="9">SUM(C13:C27)</f>
        <v>0</v>
      </c>
      <c r="D28" s="161">
        <f t="shared" si="9"/>
        <v>126</v>
      </c>
      <c r="E28" s="162">
        <f t="shared" si="9"/>
        <v>79</v>
      </c>
      <c r="F28" s="162">
        <f t="shared" si="9"/>
        <v>45</v>
      </c>
      <c r="G28" s="162">
        <f t="shared" si="9"/>
        <v>0</v>
      </c>
      <c r="H28" s="163">
        <f t="shared" si="9"/>
        <v>2</v>
      </c>
      <c r="I28" s="164">
        <f t="shared" si="9"/>
        <v>2</v>
      </c>
      <c r="J28" s="165">
        <f>COUNTIF(J13:J27,"E")</f>
        <v>0</v>
      </c>
      <c r="K28" s="166">
        <f>SUM(K13:K27)</f>
        <v>34</v>
      </c>
      <c r="L28" s="166">
        <f>SUM(L13:L27)</f>
        <v>0</v>
      </c>
      <c r="M28" s="166">
        <f>SUM(M13:M27)</f>
        <v>0</v>
      </c>
      <c r="N28" s="167">
        <f>SUM(N13:N27)</f>
        <v>2</v>
      </c>
      <c r="O28" s="164">
        <f t="shared" ref="O28" si="10">SUM(O13:O27)</f>
        <v>0</v>
      </c>
      <c r="P28" s="165">
        <f>COUNTIF(P13:P27,"E")</f>
        <v>0</v>
      </c>
      <c r="Q28" s="168">
        <f>SUM(Q13:Q27)</f>
        <v>0</v>
      </c>
      <c r="R28" s="168">
        <f>SUM(R13:R27)</f>
        <v>0</v>
      </c>
      <c r="S28" s="168">
        <f>SUM(S13:S27)</f>
        <v>0</v>
      </c>
      <c r="T28" s="169">
        <f>SUM(T13:T27)</f>
        <v>0</v>
      </c>
      <c r="U28" s="164">
        <f>SUM(U13:U27)</f>
        <v>5</v>
      </c>
      <c r="V28" s="165">
        <f>COUNTIF(V13:V27,"E")</f>
        <v>0</v>
      </c>
      <c r="W28" s="170">
        <f>SUM(W13:W27)</f>
        <v>45</v>
      </c>
      <c r="X28" s="170">
        <f>SUM(X13:X27)</f>
        <v>45</v>
      </c>
      <c r="Y28" s="170">
        <f>SUM(Y13:Y27)</f>
        <v>0</v>
      </c>
      <c r="Z28" s="171">
        <f>SUM(Z13:Z27)</f>
        <v>0</v>
      </c>
    </row>
    <row r="29" spans="1:26" s="31" customFormat="1" ht="30" customHeight="1">
      <c r="A29" s="172" t="s">
        <v>24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  <c r="P29" s="175"/>
      <c r="Q29" s="174"/>
      <c r="R29" s="174"/>
      <c r="S29" s="174"/>
      <c r="T29" s="174"/>
      <c r="U29" s="174"/>
      <c r="V29" s="174"/>
      <c r="W29" s="174"/>
      <c r="X29" s="174"/>
      <c r="Y29" s="174"/>
      <c r="Z29" s="176"/>
    </row>
    <row r="30" spans="1:26" s="32" customFormat="1" ht="24.95" customHeight="1">
      <c r="A30" s="81">
        <v>8</v>
      </c>
      <c r="B30" s="132" t="s">
        <v>29</v>
      </c>
      <c r="C30" s="102">
        <f>COUNTIF(J30,"E")+COUNTIF(P30,"E")+COUNTIF(V30,"E")</f>
        <v>0</v>
      </c>
      <c r="D30" s="103">
        <f>SUM(E30:H30)</f>
        <v>45</v>
      </c>
      <c r="E30" s="104">
        <f t="shared" ref="E30:H30" si="11">SUM(K30,Q30,W30)</f>
        <v>15</v>
      </c>
      <c r="F30" s="104">
        <f t="shared" si="11"/>
        <v>0</v>
      </c>
      <c r="G30" s="104">
        <f t="shared" si="11"/>
        <v>30</v>
      </c>
      <c r="H30" s="105">
        <f t="shared" si="11"/>
        <v>0</v>
      </c>
      <c r="I30" s="93">
        <v>4</v>
      </c>
      <c r="J30" s="94"/>
      <c r="K30" s="95">
        <v>15</v>
      </c>
      <c r="L30" s="95"/>
      <c r="M30" s="95">
        <v>30</v>
      </c>
      <c r="N30" s="96"/>
      <c r="O30" s="93"/>
      <c r="P30" s="94"/>
      <c r="Q30" s="113"/>
      <c r="R30" s="113"/>
      <c r="S30" s="113"/>
      <c r="T30" s="114"/>
      <c r="U30" s="93"/>
      <c r="V30" s="94"/>
      <c r="W30" s="95"/>
      <c r="X30" s="95"/>
      <c r="Y30" s="95"/>
      <c r="Z30" s="117"/>
    </row>
    <row r="31" spans="1:26" s="32" customFormat="1" ht="24.95" customHeight="1">
      <c r="A31" s="85">
        <v>9</v>
      </c>
      <c r="B31" s="119" t="s">
        <v>31</v>
      </c>
      <c r="C31" s="120">
        <f t="shared" ref="C31:C46" si="12">COUNTIF(J31,"E")+COUNTIF(P31,"E")+COUNTIF(V31,"E")</f>
        <v>1</v>
      </c>
      <c r="D31" s="121">
        <f t="shared" ref="D31:D46" si="13">SUM(E31:H31)</f>
        <v>45</v>
      </c>
      <c r="E31" s="122">
        <f t="shared" ref="E31:E46" si="14">SUM(K31,Q31,W31)</f>
        <v>15</v>
      </c>
      <c r="F31" s="122">
        <f t="shared" ref="F31:F46" si="15">SUM(L31,R31,X31)</f>
        <v>0</v>
      </c>
      <c r="G31" s="122">
        <f t="shared" ref="G31:G46" si="16">SUM(M31,S31,Y31)</f>
        <v>0</v>
      </c>
      <c r="H31" s="123">
        <f t="shared" ref="H31:H46" si="17">SUM(N31,T31,Z31)</f>
        <v>30</v>
      </c>
      <c r="I31" s="124">
        <v>3</v>
      </c>
      <c r="J31" s="125" t="s">
        <v>12</v>
      </c>
      <c r="K31" s="126">
        <v>15</v>
      </c>
      <c r="L31" s="126"/>
      <c r="M31" s="126"/>
      <c r="N31" s="127">
        <v>30</v>
      </c>
      <c r="O31" s="124"/>
      <c r="P31" s="125"/>
      <c r="Q31" s="128"/>
      <c r="R31" s="128"/>
      <c r="S31" s="128"/>
      <c r="T31" s="129"/>
      <c r="U31" s="130"/>
      <c r="V31" s="125"/>
      <c r="W31" s="126"/>
      <c r="X31" s="126"/>
      <c r="Y31" s="126"/>
      <c r="Z31" s="131"/>
    </row>
    <row r="32" spans="1:26" s="32" customFormat="1" ht="24.95" customHeight="1">
      <c r="A32" s="82">
        <v>10</v>
      </c>
      <c r="B32" s="84" t="s">
        <v>27</v>
      </c>
      <c r="C32" s="106">
        <f t="shared" si="12"/>
        <v>1</v>
      </c>
      <c r="D32" s="107">
        <f t="shared" si="13"/>
        <v>45</v>
      </c>
      <c r="E32" s="108">
        <f t="shared" si="14"/>
        <v>15</v>
      </c>
      <c r="F32" s="108">
        <f t="shared" si="15"/>
        <v>0</v>
      </c>
      <c r="G32" s="108">
        <f t="shared" si="16"/>
        <v>30</v>
      </c>
      <c r="H32" s="109">
        <f t="shared" si="17"/>
        <v>0</v>
      </c>
      <c r="I32" s="97">
        <v>3</v>
      </c>
      <c r="J32" s="98" t="s">
        <v>12</v>
      </c>
      <c r="K32" s="99">
        <v>15</v>
      </c>
      <c r="L32" s="99"/>
      <c r="M32" s="99">
        <v>30</v>
      </c>
      <c r="N32" s="100"/>
      <c r="O32" s="97"/>
      <c r="P32" s="98"/>
      <c r="Q32" s="115"/>
      <c r="R32" s="115"/>
      <c r="S32" s="115"/>
      <c r="T32" s="116"/>
      <c r="U32" s="101"/>
      <c r="V32" s="98"/>
      <c r="W32" s="99"/>
      <c r="X32" s="99"/>
      <c r="Y32" s="99"/>
      <c r="Z32" s="118"/>
    </row>
    <row r="33" spans="1:26" s="32" customFormat="1" ht="24.95" customHeight="1">
      <c r="A33" s="82">
        <v>11</v>
      </c>
      <c r="B33" s="84" t="s">
        <v>25</v>
      </c>
      <c r="C33" s="106">
        <f t="shared" si="12"/>
        <v>1</v>
      </c>
      <c r="D33" s="107">
        <f t="shared" si="13"/>
        <v>45</v>
      </c>
      <c r="E33" s="108">
        <f t="shared" si="14"/>
        <v>15</v>
      </c>
      <c r="F33" s="108">
        <f t="shared" si="15"/>
        <v>0</v>
      </c>
      <c r="G33" s="108">
        <f t="shared" si="16"/>
        <v>30</v>
      </c>
      <c r="H33" s="109">
        <f t="shared" si="17"/>
        <v>0</v>
      </c>
      <c r="I33" s="97">
        <v>3</v>
      </c>
      <c r="J33" s="98" t="s">
        <v>12</v>
      </c>
      <c r="K33" s="99">
        <v>15</v>
      </c>
      <c r="L33" s="99"/>
      <c r="M33" s="99">
        <v>30</v>
      </c>
      <c r="N33" s="100"/>
      <c r="O33" s="97"/>
      <c r="P33" s="98"/>
      <c r="Q33" s="115"/>
      <c r="R33" s="115"/>
      <c r="S33" s="115"/>
      <c r="T33" s="116"/>
      <c r="U33" s="101"/>
      <c r="V33" s="98"/>
      <c r="W33" s="99"/>
      <c r="X33" s="99"/>
      <c r="Y33" s="99"/>
      <c r="Z33" s="118"/>
    </row>
    <row r="34" spans="1:26" s="32" customFormat="1" ht="24.95" customHeight="1">
      <c r="A34" s="82">
        <v>12</v>
      </c>
      <c r="B34" s="84" t="s">
        <v>50</v>
      </c>
      <c r="C34" s="106">
        <f t="shared" si="12"/>
        <v>1</v>
      </c>
      <c r="D34" s="107">
        <f t="shared" si="13"/>
        <v>45</v>
      </c>
      <c r="E34" s="108">
        <f t="shared" si="14"/>
        <v>15</v>
      </c>
      <c r="F34" s="108">
        <f t="shared" si="15"/>
        <v>0</v>
      </c>
      <c r="G34" s="108">
        <f t="shared" si="16"/>
        <v>15</v>
      </c>
      <c r="H34" s="109">
        <f t="shared" si="17"/>
        <v>15</v>
      </c>
      <c r="I34" s="97">
        <v>3</v>
      </c>
      <c r="J34" s="98" t="s">
        <v>12</v>
      </c>
      <c r="K34" s="99">
        <v>15</v>
      </c>
      <c r="L34" s="99"/>
      <c r="M34" s="99">
        <v>15</v>
      </c>
      <c r="N34" s="100">
        <v>15</v>
      </c>
      <c r="O34" s="97"/>
      <c r="P34" s="98"/>
      <c r="Q34" s="115"/>
      <c r="R34" s="115"/>
      <c r="S34" s="115"/>
      <c r="T34" s="116"/>
      <c r="U34" s="101"/>
      <c r="V34" s="98"/>
      <c r="W34" s="99"/>
      <c r="X34" s="99"/>
      <c r="Y34" s="99"/>
      <c r="Z34" s="118"/>
    </row>
    <row r="35" spans="1:26" s="32" customFormat="1" ht="24.95" customHeight="1">
      <c r="A35" s="82">
        <v>13</v>
      </c>
      <c r="B35" s="84" t="s">
        <v>26</v>
      </c>
      <c r="C35" s="106">
        <f t="shared" si="12"/>
        <v>0</v>
      </c>
      <c r="D35" s="107">
        <f t="shared" si="13"/>
        <v>30</v>
      </c>
      <c r="E35" s="108">
        <f t="shared" si="14"/>
        <v>15</v>
      </c>
      <c r="F35" s="108">
        <f t="shared" si="15"/>
        <v>0</v>
      </c>
      <c r="G35" s="108">
        <f t="shared" si="16"/>
        <v>0</v>
      </c>
      <c r="H35" s="109">
        <f t="shared" si="17"/>
        <v>15</v>
      </c>
      <c r="I35" s="97">
        <v>2</v>
      </c>
      <c r="J35" s="98"/>
      <c r="K35" s="99">
        <v>15</v>
      </c>
      <c r="L35" s="99"/>
      <c r="M35" s="99"/>
      <c r="N35" s="100">
        <v>15</v>
      </c>
      <c r="O35" s="97"/>
      <c r="P35" s="98"/>
      <c r="Q35" s="115"/>
      <c r="R35" s="115"/>
      <c r="S35" s="115"/>
      <c r="T35" s="116"/>
      <c r="U35" s="101"/>
      <c r="V35" s="98"/>
      <c r="W35" s="99"/>
      <c r="X35" s="99"/>
      <c r="Y35" s="99"/>
      <c r="Z35" s="118"/>
    </row>
    <row r="36" spans="1:26" s="32" customFormat="1" ht="24.95" customHeight="1">
      <c r="A36" s="82">
        <v>14</v>
      </c>
      <c r="B36" s="84" t="s">
        <v>28</v>
      </c>
      <c r="C36" s="106">
        <f t="shared" si="12"/>
        <v>0</v>
      </c>
      <c r="D36" s="107">
        <f t="shared" si="13"/>
        <v>30</v>
      </c>
      <c r="E36" s="108">
        <f t="shared" si="14"/>
        <v>15</v>
      </c>
      <c r="F36" s="108">
        <f t="shared" si="15"/>
        <v>0</v>
      </c>
      <c r="G36" s="108">
        <f t="shared" si="16"/>
        <v>15</v>
      </c>
      <c r="H36" s="109">
        <f t="shared" si="17"/>
        <v>0</v>
      </c>
      <c r="I36" s="97">
        <v>2</v>
      </c>
      <c r="J36" s="98"/>
      <c r="K36" s="99">
        <v>15</v>
      </c>
      <c r="L36" s="99"/>
      <c r="M36" s="99">
        <v>15</v>
      </c>
      <c r="N36" s="100"/>
      <c r="O36" s="97"/>
      <c r="P36" s="98"/>
      <c r="Q36" s="115"/>
      <c r="R36" s="115"/>
      <c r="S36" s="115"/>
      <c r="T36" s="116"/>
      <c r="U36" s="101"/>
      <c r="V36" s="98"/>
      <c r="W36" s="99"/>
      <c r="X36" s="99"/>
      <c r="Y36" s="99"/>
      <c r="Z36" s="118"/>
    </row>
    <row r="37" spans="1:26" s="32" customFormat="1" ht="24.95" customHeight="1">
      <c r="A37" s="82">
        <v>15</v>
      </c>
      <c r="B37" s="84" t="s">
        <v>30</v>
      </c>
      <c r="C37" s="106">
        <f t="shared" si="12"/>
        <v>0</v>
      </c>
      <c r="D37" s="107">
        <f t="shared" si="13"/>
        <v>30</v>
      </c>
      <c r="E37" s="108">
        <f t="shared" si="14"/>
        <v>15</v>
      </c>
      <c r="F37" s="108">
        <f t="shared" si="15"/>
        <v>0</v>
      </c>
      <c r="G37" s="108">
        <f t="shared" si="16"/>
        <v>15</v>
      </c>
      <c r="H37" s="109">
        <f t="shared" si="17"/>
        <v>0</v>
      </c>
      <c r="I37" s="97">
        <v>2</v>
      </c>
      <c r="J37" s="98"/>
      <c r="K37" s="99">
        <v>15</v>
      </c>
      <c r="L37" s="99"/>
      <c r="M37" s="99">
        <v>15</v>
      </c>
      <c r="N37" s="100"/>
      <c r="O37" s="97"/>
      <c r="P37" s="98"/>
      <c r="Q37" s="115"/>
      <c r="R37" s="115"/>
      <c r="S37" s="115"/>
      <c r="T37" s="116"/>
      <c r="U37" s="101"/>
      <c r="V37" s="98"/>
      <c r="W37" s="99"/>
      <c r="X37" s="99"/>
      <c r="Y37" s="99"/>
      <c r="Z37" s="118"/>
    </row>
    <row r="38" spans="1:26" s="32" customFormat="1" ht="24.95" customHeight="1">
      <c r="A38" s="82">
        <v>16</v>
      </c>
      <c r="B38" s="84" t="s">
        <v>32</v>
      </c>
      <c r="C38" s="106">
        <f t="shared" si="12"/>
        <v>0</v>
      </c>
      <c r="D38" s="107">
        <f t="shared" si="13"/>
        <v>30</v>
      </c>
      <c r="E38" s="108">
        <f t="shared" si="14"/>
        <v>15</v>
      </c>
      <c r="F38" s="108">
        <f t="shared" si="15"/>
        <v>0</v>
      </c>
      <c r="G38" s="108">
        <f t="shared" si="16"/>
        <v>15</v>
      </c>
      <c r="H38" s="109">
        <f t="shared" si="17"/>
        <v>0</v>
      </c>
      <c r="I38" s="97">
        <v>2</v>
      </c>
      <c r="J38" s="98"/>
      <c r="K38" s="99">
        <v>15</v>
      </c>
      <c r="L38" s="99"/>
      <c r="M38" s="99">
        <v>15</v>
      </c>
      <c r="N38" s="100"/>
      <c r="O38" s="97"/>
      <c r="P38" s="98"/>
      <c r="Q38" s="115"/>
      <c r="R38" s="115"/>
      <c r="S38" s="115"/>
      <c r="T38" s="116"/>
      <c r="U38" s="101"/>
      <c r="V38" s="98"/>
      <c r="W38" s="99"/>
      <c r="X38" s="99"/>
      <c r="Y38" s="99"/>
      <c r="Z38" s="118"/>
    </row>
    <row r="39" spans="1:26" s="32" customFormat="1" ht="24.95" customHeight="1">
      <c r="A39" s="82">
        <v>17</v>
      </c>
      <c r="B39" s="84" t="s">
        <v>33</v>
      </c>
      <c r="C39" s="106">
        <f t="shared" si="12"/>
        <v>0</v>
      </c>
      <c r="D39" s="107">
        <f t="shared" si="13"/>
        <v>30</v>
      </c>
      <c r="E39" s="108">
        <f t="shared" si="14"/>
        <v>15</v>
      </c>
      <c r="F39" s="108">
        <f t="shared" si="15"/>
        <v>0</v>
      </c>
      <c r="G39" s="108">
        <f t="shared" si="16"/>
        <v>15</v>
      </c>
      <c r="H39" s="109">
        <f t="shared" si="17"/>
        <v>0</v>
      </c>
      <c r="I39" s="97">
        <v>2</v>
      </c>
      <c r="J39" s="98"/>
      <c r="K39" s="99">
        <v>15</v>
      </c>
      <c r="L39" s="99"/>
      <c r="M39" s="99">
        <v>15</v>
      </c>
      <c r="N39" s="100"/>
      <c r="O39" s="97"/>
      <c r="P39" s="98"/>
      <c r="Q39" s="115"/>
      <c r="R39" s="115"/>
      <c r="S39" s="115"/>
      <c r="T39" s="116"/>
      <c r="U39" s="101"/>
      <c r="V39" s="98"/>
      <c r="W39" s="99"/>
      <c r="X39" s="99"/>
      <c r="Y39" s="99"/>
      <c r="Z39" s="118"/>
    </row>
    <row r="40" spans="1:26" s="32" customFormat="1" ht="24.95" customHeight="1">
      <c r="A40" s="82">
        <v>18</v>
      </c>
      <c r="B40" s="84" t="s">
        <v>34</v>
      </c>
      <c r="C40" s="106">
        <f t="shared" si="12"/>
        <v>0</v>
      </c>
      <c r="D40" s="107">
        <f t="shared" si="13"/>
        <v>30</v>
      </c>
      <c r="E40" s="108">
        <f t="shared" si="14"/>
        <v>15</v>
      </c>
      <c r="F40" s="108">
        <f t="shared" si="15"/>
        <v>0</v>
      </c>
      <c r="G40" s="108">
        <f t="shared" si="16"/>
        <v>15</v>
      </c>
      <c r="H40" s="109">
        <f t="shared" si="17"/>
        <v>0</v>
      </c>
      <c r="I40" s="97">
        <v>2</v>
      </c>
      <c r="J40" s="98"/>
      <c r="K40" s="99">
        <v>15</v>
      </c>
      <c r="L40" s="99"/>
      <c r="M40" s="99">
        <v>15</v>
      </c>
      <c r="N40" s="100"/>
      <c r="O40" s="97"/>
      <c r="P40" s="98"/>
      <c r="Q40" s="115"/>
      <c r="R40" s="115"/>
      <c r="S40" s="115"/>
      <c r="T40" s="116"/>
      <c r="U40" s="101"/>
      <c r="V40" s="98"/>
      <c r="W40" s="99"/>
      <c r="X40" s="99"/>
      <c r="Y40" s="99"/>
      <c r="Z40" s="118"/>
    </row>
    <row r="41" spans="1:26" s="32" customFormat="1" ht="24.95" customHeight="1">
      <c r="A41" s="82">
        <v>19</v>
      </c>
      <c r="B41" s="84" t="s">
        <v>53</v>
      </c>
      <c r="C41" s="106">
        <f>COUNTIF(J41,"E")+COUNTIF(P41,"E")+COUNTIF(V41,"E")</f>
        <v>1</v>
      </c>
      <c r="D41" s="107">
        <f t="shared" si="13"/>
        <v>45</v>
      </c>
      <c r="E41" s="108">
        <f t="shared" si="14"/>
        <v>30</v>
      </c>
      <c r="F41" s="108">
        <f t="shared" si="15"/>
        <v>0</v>
      </c>
      <c r="G41" s="108">
        <f t="shared" si="16"/>
        <v>15</v>
      </c>
      <c r="H41" s="109">
        <f t="shared" si="17"/>
        <v>0</v>
      </c>
      <c r="I41" s="97"/>
      <c r="J41" s="98"/>
      <c r="K41" s="99"/>
      <c r="L41" s="99"/>
      <c r="M41" s="99"/>
      <c r="N41" s="100"/>
      <c r="O41" s="97">
        <v>3</v>
      </c>
      <c r="P41" s="98" t="s">
        <v>12</v>
      </c>
      <c r="Q41" s="115">
        <v>30</v>
      </c>
      <c r="R41" s="115"/>
      <c r="S41" s="115">
        <v>15</v>
      </c>
      <c r="T41" s="116"/>
      <c r="U41" s="101"/>
      <c r="V41" s="98"/>
      <c r="W41" s="99"/>
      <c r="X41" s="99"/>
      <c r="Y41" s="99"/>
      <c r="Z41" s="118"/>
    </row>
    <row r="42" spans="1:26" s="32" customFormat="1" ht="24.95" customHeight="1">
      <c r="A42" s="82">
        <v>20</v>
      </c>
      <c r="B42" s="84" t="s">
        <v>36</v>
      </c>
      <c r="C42" s="106">
        <f t="shared" si="12"/>
        <v>1</v>
      </c>
      <c r="D42" s="107">
        <f t="shared" si="13"/>
        <v>45</v>
      </c>
      <c r="E42" s="108">
        <f t="shared" si="14"/>
        <v>15</v>
      </c>
      <c r="F42" s="108">
        <f t="shared" si="15"/>
        <v>0</v>
      </c>
      <c r="G42" s="108">
        <f t="shared" si="16"/>
        <v>15</v>
      </c>
      <c r="H42" s="109">
        <f t="shared" si="17"/>
        <v>15</v>
      </c>
      <c r="I42" s="97"/>
      <c r="J42" s="98"/>
      <c r="K42" s="99"/>
      <c r="L42" s="99"/>
      <c r="M42" s="99"/>
      <c r="N42" s="100"/>
      <c r="O42" s="97">
        <v>3</v>
      </c>
      <c r="P42" s="98" t="s">
        <v>12</v>
      </c>
      <c r="Q42" s="115">
        <v>15</v>
      </c>
      <c r="R42" s="115"/>
      <c r="S42" s="115">
        <v>15</v>
      </c>
      <c r="T42" s="116">
        <v>15</v>
      </c>
      <c r="U42" s="101"/>
      <c r="V42" s="98"/>
      <c r="W42" s="99"/>
      <c r="X42" s="99"/>
      <c r="Y42" s="99"/>
      <c r="Z42" s="118"/>
    </row>
    <row r="43" spans="1:26" s="32" customFormat="1" ht="24.95" customHeight="1">
      <c r="A43" s="82">
        <v>21</v>
      </c>
      <c r="B43" s="84" t="s">
        <v>35</v>
      </c>
      <c r="C43" s="106">
        <f>COUNTIF(J43,"E")+COUNTIF(P43,"E")+COUNTIF(V43,"E")</f>
        <v>0</v>
      </c>
      <c r="D43" s="107">
        <f t="shared" si="13"/>
        <v>30</v>
      </c>
      <c r="E43" s="108">
        <f t="shared" si="14"/>
        <v>15</v>
      </c>
      <c r="F43" s="108">
        <f t="shared" si="15"/>
        <v>0</v>
      </c>
      <c r="G43" s="108">
        <f t="shared" si="16"/>
        <v>15</v>
      </c>
      <c r="H43" s="109">
        <f t="shared" si="17"/>
        <v>0</v>
      </c>
      <c r="I43" s="97"/>
      <c r="J43" s="98"/>
      <c r="K43" s="99"/>
      <c r="L43" s="99"/>
      <c r="M43" s="99"/>
      <c r="N43" s="100"/>
      <c r="O43" s="97">
        <v>2</v>
      </c>
      <c r="P43" s="98"/>
      <c r="Q43" s="115">
        <v>15</v>
      </c>
      <c r="R43" s="115"/>
      <c r="S43" s="115">
        <v>15</v>
      </c>
      <c r="T43" s="116"/>
      <c r="U43" s="101"/>
      <c r="V43" s="98"/>
      <c r="W43" s="99"/>
      <c r="X43" s="99"/>
      <c r="Y43" s="99"/>
      <c r="Z43" s="118"/>
    </row>
    <row r="44" spans="1:26" s="32" customFormat="1" ht="24.95" customHeight="1">
      <c r="A44" s="82">
        <v>22</v>
      </c>
      <c r="B44" s="84" t="s">
        <v>37</v>
      </c>
      <c r="C44" s="106">
        <f t="shared" si="12"/>
        <v>0</v>
      </c>
      <c r="D44" s="107">
        <f t="shared" si="13"/>
        <v>30</v>
      </c>
      <c r="E44" s="108">
        <f t="shared" si="14"/>
        <v>15</v>
      </c>
      <c r="F44" s="108">
        <f t="shared" si="15"/>
        <v>0</v>
      </c>
      <c r="G44" s="108">
        <f t="shared" si="16"/>
        <v>0</v>
      </c>
      <c r="H44" s="109">
        <f t="shared" si="17"/>
        <v>15</v>
      </c>
      <c r="I44" s="97"/>
      <c r="J44" s="98"/>
      <c r="K44" s="99"/>
      <c r="L44" s="99"/>
      <c r="M44" s="99"/>
      <c r="N44" s="100"/>
      <c r="O44" s="97">
        <v>2</v>
      </c>
      <c r="P44" s="98"/>
      <c r="Q44" s="115">
        <v>15</v>
      </c>
      <c r="R44" s="115"/>
      <c r="S44" s="115"/>
      <c r="T44" s="116">
        <v>15</v>
      </c>
      <c r="U44" s="101"/>
      <c r="V44" s="98"/>
      <c r="W44" s="99"/>
      <c r="X44" s="99"/>
      <c r="Y44" s="99"/>
      <c r="Z44" s="118"/>
    </row>
    <row r="45" spans="1:26" s="32" customFormat="1" ht="24.95" customHeight="1">
      <c r="A45" s="82">
        <v>23</v>
      </c>
      <c r="B45" s="84" t="s">
        <v>52</v>
      </c>
      <c r="C45" s="106">
        <f t="shared" si="12"/>
        <v>0</v>
      </c>
      <c r="D45" s="107">
        <f t="shared" si="13"/>
        <v>15</v>
      </c>
      <c r="E45" s="108">
        <f t="shared" si="14"/>
        <v>15</v>
      </c>
      <c r="F45" s="108">
        <f t="shared" si="15"/>
        <v>0</v>
      </c>
      <c r="G45" s="108">
        <f t="shared" si="16"/>
        <v>0</v>
      </c>
      <c r="H45" s="109">
        <f t="shared" si="17"/>
        <v>0</v>
      </c>
      <c r="I45" s="97"/>
      <c r="J45" s="98"/>
      <c r="K45" s="99"/>
      <c r="L45" s="99"/>
      <c r="M45" s="99"/>
      <c r="N45" s="100"/>
      <c r="O45" s="97">
        <v>1</v>
      </c>
      <c r="P45" s="98"/>
      <c r="Q45" s="115">
        <v>15</v>
      </c>
      <c r="R45" s="115"/>
      <c r="S45" s="115"/>
      <c r="T45" s="116"/>
      <c r="U45" s="101"/>
      <c r="V45" s="98"/>
      <c r="W45" s="99"/>
      <c r="X45" s="99"/>
      <c r="Y45" s="99"/>
      <c r="Z45" s="118"/>
    </row>
    <row r="46" spans="1:26" s="32" customFormat="1" ht="24.95" customHeight="1">
      <c r="A46" s="82">
        <v>24</v>
      </c>
      <c r="B46" s="84" t="s">
        <v>38</v>
      </c>
      <c r="C46" s="106">
        <f t="shared" si="12"/>
        <v>0</v>
      </c>
      <c r="D46" s="107">
        <f t="shared" si="13"/>
        <v>45</v>
      </c>
      <c r="E46" s="108">
        <f t="shared" si="14"/>
        <v>15</v>
      </c>
      <c r="F46" s="108">
        <f t="shared" si="15"/>
        <v>0</v>
      </c>
      <c r="G46" s="108">
        <f t="shared" si="16"/>
        <v>30</v>
      </c>
      <c r="H46" s="109">
        <f t="shared" si="17"/>
        <v>0</v>
      </c>
      <c r="I46" s="97"/>
      <c r="J46" s="98"/>
      <c r="K46" s="99"/>
      <c r="L46" s="99"/>
      <c r="M46" s="99"/>
      <c r="N46" s="100"/>
      <c r="O46" s="97"/>
      <c r="P46" s="98"/>
      <c r="Q46" s="115"/>
      <c r="R46" s="115"/>
      <c r="S46" s="115"/>
      <c r="T46" s="116"/>
      <c r="U46" s="101">
        <v>3</v>
      </c>
      <c r="V46" s="98"/>
      <c r="W46" s="99">
        <v>15</v>
      </c>
      <c r="X46" s="99"/>
      <c r="Y46" s="99">
        <v>30</v>
      </c>
      <c r="Z46" s="118"/>
    </row>
    <row r="47" spans="1:26" s="33" customFormat="1" ht="24.95" customHeight="1">
      <c r="A47" s="159"/>
      <c r="B47" s="146" t="s">
        <v>83</v>
      </c>
      <c r="C47" s="160">
        <f t="shared" ref="C47:I47" si="18">SUM(C30:C46)</f>
        <v>6</v>
      </c>
      <c r="D47" s="161">
        <f t="shared" si="18"/>
        <v>615</v>
      </c>
      <c r="E47" s="162">
        <f t="shared" si="18"/>
        <v>270</v>
      </c>
      <c r="F47" s="162">
        <f t="shared" si="18"/>
        <v>0</v>
      </c>
      <c r="G47" s="162">
        <f t="shared" si="18"/>
        <v>255</v>
      </c>
      <c r="H47" s="163">
        <f t="shared" si="18"/>
        <v>90</v>
      </c>
      <c r="I47" s="164">
        <f t="shared" si="18"/>
        <v>28</v>
      </c>
      <c r="J47" s="165">
        <f>COUNTIF(J30:J46,"E")</f>
        <v>4</v>
      </c>
      <c r="K47" s="166">
        <f>SUM(K30:K46)</f>
        <v>165</v>
      </c>
      <c r="L47" s="166">
        <f>SUM(L30:L46)</f>
        <v>0</v>
      </c>
      <c r="M47" s="166">
        <f>SUM(M30:M46)</f>
        <v>180</v>
      </c>
      <c r="N47" s="167">
        <f>SUM(N30:N46)</f>
        <v>60</v>
      </c>
      <c r="O47" s="164">
        <f>SUM(O30:O46)</f>
        <v>11</v>
      </c>
      <c r="P47" s="165">
        <f>COUNTIF(P30:P46,"E")</f>
        <v>2</v>
      </c>
      <c r="Q47" s="168">
        <f>SUM(Q30:Q46)</f>
        <v>90</v>
      </c>
      <c r="R47" s="168">
        <f>SUM(R30:R46)</f>
        <v>0</v>
      </c>
      <c r="S47" s="168">
        <f>SUM(S30:S46)</f>
        <v>45</v>
      </c>
      <c r="T47" s="169">
        <f>SUM(T30:T46)</f>
        <v>30</v>
      </c>
      <c r="U47" s="164">
        <f>SUM(U30:U46)</f>
        <v>3</v>
      </c>
      <c r="V47" s="165">
        <f>COUNTIF(V30:V46,"E")</f>
        <v>0</v>
      </c>
      <c r="W47" s="170">
        <f>SUM(W30:W46)</f>
        <v>15</v>
      </c>
      <c r="X47" s="170">
        <f>SUM(X30:X46)</f>
        <v>0</v>
      </c>
      <c r="Y47" s="170">
        <f>SUM(Y30:Y46)</f>
        <v>30</v>
      </c>
      <c r="Z47" s="171">
        <f>SUM(Z30:Z46)</f>
        <v>0</v>
      </c>
    </row>
    <row r="48" spans="1:26" ht="20.100000000000001" customHeight="1">
      <c r="A48" s="152"/>
      <c r="B48" s="179" t="s">
        <v>91</v>
      </c>
      <c r="C48" s="153"/>
      <c r="D48" s="154"/>
      <c r="E48" s="155" t="s">
        <v>16</v>
      </c>
      <c r="F48" s="155" t="s">
        <v>17</v>
      </c>
      <c r="G48" s="155" t="s">
        <v>18</v>
      </c>
      <c r="H48" s="156" t="s">
        <v>19</v>
      </c>
      <c r="I48" s="157"/>
      <c r="J48" s="157"/>
      <c r="K48" s="155" t="s">
        <v>16</v>
      </c>
      <c r="L48" s="155" t="s">
        <v>17</v>
      </c>
      <c r="M48" s="155" t="s">
        <v>18</v>
      </c>
      <c r="N48" s="156" t="s">
        <v>19</v>
      </c>
      <c r="O48" s="157"/>
      <c r="P48" s="157"/>
      <c r="Q48" s="155" t="s">
        <v>16</v>
      </c>
      <c r="R48" s="155" t="s">
        <v>17</v>
      </c>
      <c r="S48" s="155" t="s">
        <v>18</v>
      </c>
      <c r="T48" s="156" t="s">
        <v>19</v>
      </c>
      <c r="U48" s="157"/>
      <c r="V48" s="157"/>
      <c r="W48" s="155" t="s">
        <v>16</v>
      </c>
      <c r="X48" s="155" t="s">
        <v>17</v>
      </c>
      <c r="Y48" s="155" t="s">
        <v>18</v>
      </c>
      <c r="Z48" s="158" t="s">
        <v>19</v>
      </c>
    </row>
    <row r="49" spans="1:26" ht="50.1" customHeight="1" thickBot="1">
      <c r="A49" s="34"/>
      <c r="B49" s="180"/>
      <c r="C49" s="135">
        <f t="shared" ref="C49:H49" si="19">C28+C47</f>
        <v>6</v>
      </c>
      <c r="D49" s="136">
        <f t="shared" si="19"/>
        <v>741</v>
      </c>
      <c r="E49" s="133">
        <f t="shared" si="19"/>
        <v>349</v>
      </c>
      <c r="F49" s="133">
        <f t="shared" si="19"/>
        <v>45</v>
      </c>
      <c r="G49" s="133">
        <f t="shared" si="19"/>
        <v>255</v>
      </c>
      <c r="H49" s="134">
        <f t="shared" si="19"/>
        <v>92</v>
      </c>
      <c r="I49" s="137" t="str">
        <f t="shared" ref="I49:Z49" si="20">TEXT(I28+I47,0)</f>
        <v>30</v>
      </c>
      <c r="J49" s="138" t="str">
        <f t="shared" si="20"/>
        <v>4</v>
      </c>
      <c r="K49" s="133" t="str">
        <f t="shared" si="20"/>
        <v>199</v>
      </c>
      <c r="L49" s="133" t="str">
        <f t="shared" si="20"/>
        <v>0</v>
      </c>
      <c r="M49" s="133" t="str">
        <f t="shared" si="20"/>
        <v>180</v>
      </c>
      <c r="N49" s="134" t="str">
        <f t="shared" si="20"/>
        <v>62</v>
      </c>
      <c r="O49" s="137" t="str">
        <f t="shared" si="20"/>
        <v>11</v>
      </c>
      <c r="P49" s="138" t="str">
        <f t="shared" si="20"/>
        <v>2</v>
      </c>
      <c r="Q49" s="133" t="str">
        <f t="shared" si="20"/>
        <v>90</v>
      </c>
      <c r="R49" s="133" t="str">
        <f t="shared" si="20"/>
        <v>0</v>
      </c>
      <c r="S49" s="133" t="str">
        <f t="shared" si="20"/>
        <v>45</v>
      </c>
      <c r="T49" s="134" t="str">
        <f t="shared" si="20"/>
        <v>30</v>
      </c>
      <c r="U49" s="137" t="str">
        <f t="shared" si="20"/>
        <v>8</v>
      </c>
      <c r="V49" s="138" t="str">
        <f t="shared" si="20"/>
        <v>0</v>
      </c>
      <c r="W49" s="133" t="str">
        <f t="shared" si="20"/>
        <v>60</v>
      </c>
      <c r="X49" s="133" t="str">
        <f t="shared" si="20"/>
        <v>45</v>
      </c>
      <c r="Y49" s="133" t="str">
        <f t="shared" si="20"/>
        <v>30</v>
      </c>
      <c r="Z49" s="139" t="str">
        <f t="shared" si="20"/>
        <v>0</v>
      </c>
    </row>
    <row r="50" spans="1:26" ht="18.75" thickBot="1">
      <c r="A50" s="35"/>
      <c r="B50" s="36"/>
      <c r="C50" s="36" t="s">
        <v>6</v>
      </c>
      <c r="D50" s="36"/>
      <c r="E50" s="36"/>
      <c r="F50" s="36"/>
      <c r="G50" s="36"/>
      <c r="H50" s="36"/>
      <c r="I50" s="36"/>
      <c r="J50" s="36"/>
      <c r="K50" s="37"/>
      <c r="L50" s="38">
        <f>(VALUE(K49)+VALUE(L49)+VALUE(M49)+VALUE(N49))</f>
        <v>441</v>
      </c>
      <c r="M50" s="38"/>
      <c r="N50" s="39"/>
      <c r="O50" s="40"/>
      <c r="P50" s="36"/>
      <c r="Q50" s="37"/>
      <c r="R50" s="38">
        <f>(VALUE(Q49)+VALUE(R49)+VALUE(S49)+VALUE(T49))</f>
        <v>165</v>
      </c>
      <c r="S50" s="38"/>
      <c r="T50" s="39"/>
      <c r="U50" s="40"/>
      <c r="V50" s="36"/>
      <c r="W50" s="37"/>
      <c r="X50" s="38">
        <f>(VALUE(W49)+VALUE(X49)+VALUE(Y49)+VALUE(Z49))</f>
        <v>135</v>
      </c>
      <c r="Y50" s="38"/>
      <c r="Z50" s="41"/>
    </row>
    <row r="51" spans="1:26" ht="10.15" customHeight="1" thickBot="1">
      <c r="A51" s="42"/>
      <c r="B51" s="43"/>
      <c r="C51" s="44"/>
      <c r="D51" s="44"/>
      <c r="E51" s="44"/>
      <c r="F51" s="44"/>
      <c r="G51" s="44"/>
      <c r="H51" s="44"/>
      <c r="I51" s="45"/>
      <c r="J51" s="45"/>
      <c r="K51" s="46"/>
      <c r="L51" s="46"/>
      <c r="M51" s="46"/>
      <c r="N51" s="46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7"/>
    </row>
    <row r="52" spans="1:26" s="31" customFormat="1" ht="30" customHeight="1">
      <c r="A52" s="30" t="s">
        <v>88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8"/>
      <c r="Q52" s="27"/>
      <c r="R52" s="27"/>
      <c r="S52" s="27"/>
      <c r="T52" s="27"/>
      <c r="U52" s="27"/>
      <c r="V52" s="27"/>
      <c r="W52" s="27"/>
      <c r="X52" s="27"/>
      <c r="Y52" s="27"/>
      <c r="Z52" s="29"/>
    </row>
    <row r="53" spans="1:26" s="32" customFormat="1" ht="24.95" customHeight="1">
      <c r="A53" s="81">
        <v>31</v>
      </c>
      <c r="B53" s="132" t="s">
        <v>62</v>
      </c>
      <c r="C53" s="102">
        <f>COUNTIF(J53,"E")+COUNTIF(P53,"E")+COUNTIF(V53,"E")</f>
        <v>0</v>
      </c>
      <c r="D53" s="103">
        <f>SUM(E53:H53)</f>
        <v>45</v>
      </c>
      <c r="E53" s="104">
        <f>SUM(K53,Q53,W53)</f>
        <v>0</v>
      </c>
      <c r="F53" s="104">
        <f>SUM(L53,R53,X53)</f>
        <v>0</v>
      </c>
      <c r="G53" s="104">
        <f>SUM(M53,S53,Y53)</f>
        <v>0</v>
      </c>
      <c r="H53" s="105">
        <f>SUM(N53,T53,Z53)</f>
        <v>45</v>
      </c>
      <c r="I53" s="93"/>
      <c r="J53" s="94"/>
      <c r="K53" s="95"/>
      <c r="L53" s="95"/>
      <c r="M53" s="95"/>
      <c r="N53" s="96"/>
      <c r="O53" s="93">
        <v>4</v>
      </c>
      <c r="P53" s="94"/>
      <c r="Q53" s="113"/>
      <c r="R53" s="113"/>
      <c r="S53" s="113"/>
      <c r="T53" s="114">
        <v>45</v>
      </c>
      <c r="U53" s="93"/>
      <c r="V53" s="94"/>
      <c r="W53" s="95"/>
      <c r="X53" s="95"/>
      <c r="Y53" s="95"/>
      <c r="Z53" s="117"/>
    </row>
    <row r="54" spans="1:26" s="32" customFormat="1" ht="24.95" customHeight="1">
      <c r="A54" s="85">
        <v>32</v>
      </c>
      <c r="B54" s="119" t="s">
        <v>41</v>
      </c>
      <c r="C54" s="120">
        <f t="shared" ref="C54:C74" si="21">COUNTIF(J54,"E")+COUNTIF(P54,"E")+COUNTIF(V54,"E")</f>
        <v>1</v>
      </c>
      <c r="D54" s="121">
        <f t="shared" ref="D54:D74" si="22">SUM(E54:H54)</f>
        <v>45</v>
      </c>
      <c r="E54" s="122">
        <f t="shared" ref="E54:E74" si="23">SUM(K54,Q54,W54)</f>
        <v>15</v>
      </c>
      <c r="F54" s="122">
        <f t="shared" ref="F54:F74" si="24">SUM(L54,R54,X54)</f>
        <v>0</v>
      </c>
      <c r="G54" s="122">
        <f t="shared" ref="G54:G74" si="25">SUM(M54,S54,Y54)</f>
        <v>15</v>
      </c>
      <c r="H54" s="123">
        <f t="shared" ref="H54:H74" si="26">SUM(N54,T54,Z54)</f>
        <v>15</v>
      </c>
      <c r="I54" s="124"/>
      <c r="J54" s="125"/>
      <c r="K54" s="126"/>
      <c r="L54" s="126"/>
      <c r="M54" s="126"/>
      <c r="N54" s="127"/>
      <c r="O54" s="124">
        <v>4</v>
      </c>
      <c r="P54" s="125" t="s">
        <v>12</v>
      </c>
      <c r="Q54" s="128">
        <v>15</v>
      </c>
      <c r="R54" s="128"/>
      <c r="S54" s="128">
        <v>15</v>
      </c>
      <c r="T54" s="129">
        <v>15</v>
      </c>
      <c r="U54" s="130"/>
      <c r="V54" s="125"/>
      <c r="W54" s="126"/>
      <c r="X54" s="126"/>
      <c r="Y54" s="126"/>
      <c r="Z54" s="131"/>
    </row>
    <row r="55" spans="1:26" s="32" customFormat="1" ht="24.95" customHeight="1">
      <c r="A55" s="85">
        <v>33</v>
      </c>
      <c r="B55" s="119" t="s">
        <v>43</v>
      </c>
      <c r="C55" s="120">
        <f t="shared" si="21"/>
        <v>1</v>
      </c>
      <c r="D55" s="121">
        <f t="shared" si="22"/>
        <v>45</v>
      </c>
      <c r="E55" s="122">
        <f t="shared" si="23"/>
        <v>15</v>
      </c>
      <c r="F55" s="122">
        <f t="shared" si="24"/>
        <v>0</v>
      </c>
      <c r="G55" s="122">
        <f t="shared" si="25"/>
        <v>0</v>
      </c>
      <c r="H55" s="123">
        <f t="shared" si="26"/>
        <v>30</v>
      </c>
      <c r="I55" s="124"/>
      <c r="J55" s="125"/>
      <c r="K55" s="126"/>
      <c r="L55" s="126"/>
      <c r="M55" s="126"/>
      <c r="N55" s="127"/>
      <c r="O55" s="124">
        <v>4</v>
      </c>
      <c r="P55" s="125" t="s">
        <v>12</v>
      </c>
      <c r="Q55" s="128">
        <v>15</v>
      </c>
      <c r="R55" s="128"/>
      <c r="S55" s="128"/>
      <c r="T55" s="129">
        <v>30</v>
      </c>
      <c r="U55" s="130"/>
      <c r="V55" s="125"/>
      <c r="W55" s="126"/>
      <c r="X55" s="126"/>
      <c r="Y55" s="126"/>
      <c r="Z55" s="131"/>
    </row>
    <row r="56" spans="1:26" s="32" customFormat="1" ht="24.95" customHeight="1">
      <c r="A56" s="85">
        <v>34</v>
      </c>
      <c r="B56" s="119" t="s">
        <v>42</v>
      </c>
      <c r="C56" s="120">
        <f t="shared" si="21"/>
        <v>0</v>
      </c>
      <c r="D56" s="121">
        <f t="shared" si="22"/>
        <v>30</v>
      </c>
      <c r="E56" s="122">
        <f t="shared" si="23"/>
        <v>15</v>
      </c>
      <c r="F56" s="122">
        <f t="shared" si="24"/>
        <v>0</v>
      </c>
      <c r="G56" s="122">
        <f t="shared" si="25"/>
        <v>0</v>
      </c>
      <c r="H56" s="123">
        <f t="shared" si="26"/>
        <v>15</v>
      </c>
      <c r="I56" s="124"/>
      <c r="J56" s="125"/>
      <c r="K56" s="126"/>
      <c r="L56" s="126"/>
      <c r="M56" s="126"/>
      <c r="N56" s="127"/>
      <c r="O56" s="124">
        <v>2</v>
      </c>
      <c r="P56" s="125"/>
      <c r="Q56" s="128">
        <v>15</v>
      </c>
      <c r="R56" s="128"/>
      <c r="S56" s="128"/>
      <c r="T56" s="129">
        <v>15</v>
      </c>
      <c r="U56" s="130"/>
      <c r="V56" s="125"/>
      <c r="W56" s="126"/>
      <c r="X56" s="126"/>
      <c r="Y56" s="126"/>
      <c r="Z56" s="131"/>
    </row>
    <row r="57" spans="1:26" s="32" customFormat="1" ht="24.95" customHeight="1">
      <c r="A57" s="85">
        <v>35</v>
      </c>
      <c r="B57" s="119" t="s">
        <v>81</v>
      </c>
      <c r="C57" s="120">
        <f t="shared" si="21"/>
        <v>0</v>
      </c>
      <c r="D57" s="121">
        <f t="shared" si="22"/>
        <v>30</v>
      </c>
      <c r="E57" s="122">
        <f t="shared" si="23"/>
        <v>15</v>
      </c>
      <c r="F57" s="122">
        <f t="shared" si="24"/>
        <v>0</v>
      </c>
      <c r="G57" s="122">
        <f t="shared" si="25"/>
        <v>0</v>
      </c>
      <c r="H57" s="123">
        <f t="shared" si="26"/>
        <v>15</v>
      </c>
      <c r="I57" s="124"/>
      <c r="J57" s="125"/>
      <c r="K57" s="126"/>
      <c r="L57" s="126"/>
      <c r="M57" s="126"/>
      <c r="N57" s="127"/>
      <c r="O57" s="124">
        <v>2</v>
      </c>
      <c r="P57" s="125"/>
      <c r="Q57" s="128">
        <v>15</v>
      </c>
      <c r="R57" s="128"/>
      <c r="S57" s="128"/>
      <c r="T57" s="129">
        <v>15</v>
      </c>
      <c r="U57" s="130"/>
      <c r="V57" s="125"/>
      <c r="W57" s="126"/>
      <c r="X57" s="126"/>
      <c r="Y57" s="126"/>
      <c r="Z57" s="131"/>
    </row>
    <row r="58" spans="1:26" s="32" customFormat="1" ht="24.6" customHeight="1">
      <c r="A58" s="87">
        <v>36</v>
      </c>
      <c r="B58" s="89" t="s">
        <v>44</v>
      </c>
      <c r="C58" s="120">
        <f t="shared" si="21"/>
        <v>0</v>
      </c>
      <c r="D58" s="121">
        <f t="shared" si="22"/>
        <v>30</v>
      </c>
      <c r="E58" s="122">
        <f t="shared" si="23"/>
        <v>15</v>
      </c>
      <c r="F58" s="122">
        <f t="shared" si="24"/>
        <v>0</v>
      </c>
      <c r="G58" s="122">
        <f t="shared" si="25"/>
        <v>0</v>
      </c>
      <c r="H58" s="123">
        <f t="shared" si="26"/>
        <v>15</v>
      </c>
      <c r="I58" s="124"/>
      <c r="J58" s="125"/>
      <c r="K58" s="126"/>
      <c r="L58" s="126"/>
      <c r="M58" s="126"/>
      <c r="N58" s="127"/>
      <c r="O58" s="124">
        <v>2</v>
      </c>
      <c r="P58" s="125"/>
      <c r="Q58" s="128">
        <v>15</v>
      </c>
      <c r="R58" s="128"/>
      <c r="S58" s="128"/>
      <c r="T58" s="129">
        <v>15</v>
      </c>
      <c r="U58" s="130"/>
      <c r="V58" s="125"/>
      <c r="W58" s="126"/>
      <c r="X58" s="126"/>
      <c r="Y58" s="126"/>
      <c r="Z58" s="131"/>
    </row>
    <row r="59" spans="1:26" s="32" customFormat="1" ht="24.6" customHeight="1">
      <c r="A59" s="69"/>
      <c r="B59" s="141" t="s">
        <v>65</v>
      </c>
      <c r="C59" s="120"/>
      <c r="D59" s="121">
        <f t="shared" si="22"/>
        <v>0</v>
      </c>
      <c r="E59" s="122">
        <f t="shared" si="23"/>
        <v>0</v>
      </c>
      <c r="F59" s="122">
        <f t="shared" si="24"/>
        <v>0</v>
      </c>
      <c r="G59" s="122">
        <f t="shared" si="25"/>
        <v>0</v>
      </c>
      <c r="H59" s="123">
        <f t="shared" si="26"/>
        <v>0</v>
      </c>
      <c r="I59" s="124"/>
      <c r="J59" s="125"/>
      <c r="K59" s="126"/>
      <c r="L59" s="126"/>
      <c r="M59" s="126"/>
      <c r="N59" s="127"/>
      <c r="O59" s="124"/>
      <c r="P59" s="125"/>
      <c r="Q59" s="128"/>
      <c r="R59" s="128"/>
      <c r="S59" s="128"/>
      <c r="T59" s="129"/>
      <c r="U59" s="130"/>
      <c r="V59" s="125"/>
      <c r="W59" s="126"/>
      <c r="X59" s="126"/>
      <c r="Y59" s="126"/>
      <c r="Z59" s="131"/>
    </row>
    <row r="60" spans="1:26" s="32" customFormat="1" ht="24.6" customHeight="1">
      <c r="A60" s="85"/>
      <c r="B60" s="142" t="s">
        <v>66</v>
      </c>
      <c r="C60" s="120"/>
      <c r="D60" s="121">
        <f t="shared" si="22"/>
        <v>0</v>
      </c>
      <c r="E60" s="122">
        <f t="shared" si="23"/>
        <v>0</v>
      </c>
      <c r="F60" s="122">
        <f t="shared" si="24"/>
        <v>0</v>
      </c>
      <c r="G60" s="122">
        <f t="shared" si="25"/>
        <v>0</v>
      </c>
      <c r="H60" s="123">
        <f t="shared" si="26"/>
        <v>0</v>
      </c>
      <c r="I60" s="124"/>
      <c r="J60" s="125"/>
      <c r="K60" s="126"/>
      <c r="L60" s="126"/>
      <c r="M60" s="126"/>
      <c r="N60" s="127"/>
      <c r="O60" s="124"/>
      <c r="P60" s="125"/>
      <c r="Q60" s="128"/>
      <c r="R60" s="128"/>
      <c r="S60" s="128"/>
      <c r="T60" s="129"/>
      <c r="U60" s="130"/>
      <c r="V60" s="125"/>
      <c r="W60" s="126"/>
      <c r="X60" s="126"/>
      <c r="Y60" s="126"/>
      <c r="Z60" s="131"/>
    </row>
    <row r="61" spans="1:26" s="32" customFormat="1" ht="24.95" customHeight="1">
      <c r="A61" s="85">
        <v>37</v>
      </c>
      <c r="B61" s="119" t="s">
        <v>105</v>
      </c>
      <c r="C61" s="120"/>
      <c r="D61" s="121">
        <f t="shared" si="22"/>
        <v>15</v>
      </c>
      <c r="E61" s="122">
        <f t="shared" si="23"/>
        <v>0</v>
      </c>
      <c r="F61" s="122">
        <f t="shared" si="24"/>
        <v>0</v>
      </c>
      <c r="G61" s="122">
        <f t="shared" si="25"/>
        <v>0</v>
      </c>
      <c r="H61" s="123">
        <f t="shared" si="26"/>
        <v>15</v>
      </c>
      <c r="I61" s="124"/>
      <c r="J61" s="125"/>
      <c r="K61" s="126"/>
      <c r="L61" s="126"/>
      <c r="M61" s="126"/>
      <c r="N61" s="127"/>
      <c r="O61" s="124">
        <v>1</v>
      </c>
      <c r="P61" s="125"/>
      <c r="Q61" s="128"/>
      <c r="R61" s="128"/>
      <c r="S61" s="128"/>
      <c r="T61" s="129">
        <v>15</v>
      </c>
      <c r="U61" s="130"/>
      <c r="V61" s="125"/>
      <c r="W61" s="126"/>
      <c r="X61" s="126"/>
      <c r="Y61" s="126"/>
      <c r="Z61" s="131"/>
    </row>
    <row r="62" spans="1:26" s="32" customFormat="1" ht="24.95" customHeight="1">
      <c r="A62" s="85">
        <v>38</v>
      </c>
      <c r="B62" s="119" t="s">
        <v>40</v>
      </c>
      <c r="C62" s="120">
        <f>COUNTIF(J62,"E")+COUNTIF(P62,"E")+COUNTIF(V62,"E")</f>
        <v>0</v>
      </c>
      <c r="D62" s="121">
        <f t="shared" si="22"/>
        <v>60</v>
      </c>
      <c r="E62" s="122">
        <f t="shared" si="23"/>
        <v>0</v>
      </c>
      <c r="F62" s="122">
        <f t="shared" si="24"/>
        <v>0</v>
      </c>
      <c r="G62" s="122">
        <f t="shared" si="25"/>
        <v>0</v>
      </c>
      <c r="H62" s="123">
        <f t="shared" si="26"/>
        <v>60</v>
      </c>
      <c r="I62" s="124"/>
      <c r="J62" s="125"/>
      <c r="K62" s="126"/>
      <c r="L62" s="126"/>
      <c r="M62" s="126"/>
      <c r="N62" s="127"/>
      <c r="O62" s="124"/>
      <c r="P62" s="125"/>
      <c r="Q62" s="128"/>
      <c r="R62" s="128"/>
      <c r="S62" s="128"/>
      <c r="T62" s="129"/>
      <c r="U62" s="130">
        <v>11</v>
      </c>
      <c r="V62" s="125"/>
      <c r="W62" s="126"/>
      <c r="X62" s="126"/>
      <c r="Y62" s="126"/>
      <c r="Z62" s="131">
        <v>60</v>
      </c>
    </row>
    <row r="63" spans="1:26" s="32" customFormat="1" ht="24.95" customHeight="1">
      <c r="A63" s="85">
        <v>39</v>
      </c>
      <c r="B63" s="119" t="s">
        <v>39</v>
      </c>
      <c r="C63" s="120">
        <f>COUNTIF(J63,"E")+COUNTIF(P63,"E")+COUNTIF(V63,"E")</f>
        <v>0</v>
      </c>
      <c r="D63" s="121">
        <f t="shared" si="22"/>
        <v>45</v>
      </c>
      <c r="E63" s="122">
        <f t="shared" si="23"/>
        <v>0</v>
      </c>
      <c r="F63" s="122">
        <f t="shared" si="24"/>
        <v>0</v>
      </c>
      <c r="G63" s="122">
        <f t="shared" si="25"/>
        <v>0</v>
      </c>
      <c r="H63" s="123">
        <f t="shared" si="26"/>
        <v>45</v>
      </c>
      <c r="I63" s="124"/>
      <c r="J63" s="125"/>
      <c r="K63" s="126"/>
      <c r="L63" s="126"/>
      <c r="M63" s="126"/>
      <c r="N63" s="127"/>
      <c r="O63" s="124"/>
      <c r="P63" s="125"/>
      <c r="Q63" s="128"/>
      <c r="R63" s="128"/>
      <c r="S63" s="128"/>
      <c r="T63" s="129"/>
      <c r="U63" s="130">
        <v>3</v>
      </c>
      <c r="V63" s="125"/>
      <c r="W63" s="126"/>
      <c r="X63" s="126"/>
      <c r="Y63" s="126"/>
      <c r="Z63" s="131">
        <v>45</v>
      </c>
    </row>
    <row r="64" spans="1:26" s="32" customFormat="1" ht="24.95" customHeight="1">
      <c r="A64" s="85">
        <v>40</v>
      </c>
      <c r="B64" s="119" t="s">
        <v>58</v>
      </c>
      <c r="C64" s="120">
        <f t="shared" si="21"/>
        <v>0</v>
      </c>
      <c r="D64" s="121">
        <f t="shared" si="22"/>
        <v>30</v>
      </c>
      <c r="E64" s="122">
        <f t="shared" si="23"/>
        <v>15</v>
      </c>
      <c r="F64" s="122">
        <f t="shared" si="24"/>
        <v>0</v>
      </c>
      <c r="G64" s="122">
        <f t="shared" si="25"/>
        <v>15</v>
      </c>
      <c r="H64" s="123">
        <f t="shared" si="26"/>
        <v>0</v>
      </c>
      <c r="I64" s="124"/>
      <c r="J64" s="125"/>
      <c r="K64" s="126"/>
      <c r="L64" s="126"/>
      <c r="M64" s="126"/>
      <c r="N64" s="127"/>
      <c r="O64" s="124"/>
      <c r="P64" s="125"/>
      <c r="Q64" s="128"/>
      <c r="R64" s="128"/>
      <c r="S64" s="128"/>
      <c r="T64" s="129"/>
      <c r="U64" s="130">
        <v>2</v>
      </c>
      <c r="V64" s="125"/>
      <c r="W64" s="126">
        <v>15</v>
      </c>
      <c r="X64" s="126"/>
      <c r="Y64" s="126">
        <v>15</v>
      </c>
      <c r="Z64" s="131"/>
    </row>
    <row r="65" spans="1:26" s="32" customFormat="1" ht="24.95" customHeight="1">
      <c r="A65" s="85">
        <v>41</v>
      </c>
      <c r="B65" s="140" t="s">
        <v>84</v>
      </c>
      <c r="C65" s="120">
        <f t="shared" si="21"/>
        <v>0</v>
      </c>
      <c r="D65" s="121">
        <f t="shared" si="22"/>
        <v>30</v>
      </c>
      <c r="E65" s="122">
        <f t="shared" si="23"/>
        <v>15</v>
      </c>
      <c r="F65" s="122">
        <f t="shared" si="24"/>
        <v>0</v>
      </c>
      <c r="G65" s="122">
        <f t="shared" si="25"/>
        <v>15</v>
      </c>
      <c r="H65" s="123">
        <f t="shared" si="26"/>
        <v>0</v>
      </c>
      <c r="I65" s="124"/>
      <c r="J65" s="125"/>
      <c r="K65" s="126"/>
      <c r="L65" s="126"/>
      <c r="M65" s="126"/>
      <c r="N65" s="127"/>
      <c r="O65" s="124"/>
      <c r="P65" s="125"/>
      <c r="Q65" s="128"/>
      <c r="R65" s="128"/>
      <c r="S65" s="128"/>
      <c r="T65" s="129"/>
      <c r="U65" s="130">
        <v>2</v>
      </c>
      <c r="V65" s="125"/>
      <c r="W65" s="126">
        <v>15</v>
      </c>
      <c r="X65" s="126"/>
      <c r="Y65" s="126">
        <v>15</v>
      </c>
      <c r="Z65" s="131"/>
    </row>
    <row r="66" spans="1:26" s="32" customFormat="1" ht="24.95" customHeight="1">
      <c r="A66" s="85">
        <v>42</v>
      </c>
      <c r="B66" s="140" t="s">
        <v>85</v>
      </c>
      <c r="C66" s="120">
        <f t="shared" si="21"/>
        <v>0</v>
      </c>
      <c r="D66" s="121">
        <f t="shared" si="22"/>
        <v>30</v>
      </c>
      <c r="E66" s="122">
        <f t="shared" si="23"/>
        <v>15</v>
      </c>
      <c r="F66" s="122">
        <f t="shared" si="24"/>
        <v>0</v>
      </c>
      <c r="G66" s="122">
        <f t="shared" si="25"/>
        <v>15</v>
      </c>
      <c r="H66" s="123">
        <f t="shared" si="26"/>
        <v>0</v>
      </c>
      <c r="I66" s="124"/>
      <c r="J66" s="125"/>
      <c r="K66" s="126"/>
      <c r="L66" s="126"/>
      <c r="M66" s="126"/>
      <c r="N66" s="127"/>
      <c r="O66" s="124"/>
      <c r="P66" s="125"/>
      <c r="Q66" s="128"/>
      <c r="R66" s="128"/>
      <c r="S66" s="128"/>
      <c r="T66" s="129"/>
      <c r="U66" s="130">
        <v>2</v>
      </c>
      <c r="V66" s="125"/>
      <c r="W66" s="126">
        <v>15</v>
      </c>
      <c r="X66" s="126"/>
      <c r="Y66" s="126">
        <v>15</v>
      </c>
      <c r="Z66" s="131"/>
    </row>
    <row r="67" spans="1:26" s="32" customFormat="1" ht="24.95" customHeight="1">
      <c r="A67" s="85">
        <v>43</v>
      </c>
      <c r="B67" s="140" t="s">
        <v>86</v>
      </c>
      <c r="C67" s="120">
        <f t="shared" si="21"/>
        <v>0</v>
      </c>
      <c r="D67" s="121">
        <f t="shared" si="22"/>
        <v>30</v>
      </c>
      <c r="E67" s="122">
        <f t="shared" si="23"/>
        <v>15</v>
      </c>
      <c r="F67" s="122">
        <f t="shared" si="24"/>
        <v>0</v>
      </c>
      <c r="G67" s="122">
        <f t="shared" si="25"/>
        <v>15</v>
      </c>
      <c r="H67" s="123">
        <f t="shared" si="26"/>
        <v>0</v>
      </c>
      <c r="I67" s="124"/>
      <c r="J67" s="125"/>
      <c r="K67" s="126"/>
      <c r="L67" s="126"/>
      <c r="M67" s="126"/>
      <c r="N67" s="127"/>
      <c r="O67" s="124"/>
      <c r="P67" s="125"/>
      <c r="Q67" s="128"/>
      <c r="R67" s="128"/>
      <c r="S67" s="128"/>
      <c r="T67" s="129"/>
      <c r="U67" s="130">
        <v>2</v>
      </c>
      <c r="V67" s="125"/>
      <c r="W67" s="126">
        <v>15</v>
      </c>
      <c r="X67" s="126"/>
      <c r="Y67" s="126">
        <v>15</v>
      </c>
      <c r="Z67" s="131"/>
    </row>
    <row r="68" spans="1:26" s="32" customFormat="1" ht="24.95" customHeight="1">
      <c r="A68" s="143"/>
      <c r="B68" s="89" t="s">
        <v>100</v>
      </c>
      <c r="C68" s="120">
        <f t="shared" si="21"/>
        <v>0</v>
      </c>
      <c r="D68" s="121">
        <f t="shared" si="22"/>
        <v>0</v>
      </c>
      <c r="E68" s="122">
        <f t="shared" si="23"/>
        <v>0</v>
      </c>
      <c r="F68" s="122">
        <f t="shared" si="24"/>
        <v>0</v>
      </c>
      <c r="G68" s="122">
        <f t="shared" si="25"/>
        <v>0</v>
      </c>
      <c r="H68" s="123">
        <f t="shared" si="26"/>
        <v>0</v>
      </c>
      <c r="I68" s="124"/>
      <c r="J68" s="125"/>
      <c r="K68" s="126"/>
      <c r="L68" s="126"/>
      <c r="M68" s="126"/>
      <c r="N68" s="127"/>
      <c r="O68" s="124"/>
      <c r="P68" s="125"/>
      <c r="Q68" s="128"/>
      <c r="R68" s="128"/>
      <c r="S68" s="128"/>
      <c r="T68" s="129"/>
      <c r="U68" s="130"/>
      <c r="V68" s="125"/>
      <c r="W68" s="126"/>
      <c r="X68" s="126"/>
      <c r="Y68" s="126"/>
      <c r="Z68" s="131"/>
    </row>
    <row r="69" spans="1:26" s="32" customFormat="1" ht="24.95" customHeight="1">
      <c r="A69" s="72"/>
      <c r="B69" s="141" t="s">
        <v>68</v>
      </c>
      <c r="C69" s="120">
        <f t="shared" si="21"/>
        <v>0</v>
      </c>
      <c r="D69" s="121">
        <f t="shared" si="22"/>
        <v>0</v>
      </c>
      <c r="E69" s="122">
        <f t="shared" si="23"/>
        <v>0</v>
      </c>
      <c r="F69" s="122">
        <f t="shared" si="24"/>
        <v>0</v>
      </c>
      <c r="G69" s="122">
        <f t="shared" si="25"/>
        <v>0</v>
      </c>
      <c r="H69" s="123">
        <f t="shared" si="26"/>
        <v>0</v>
      </c>
      <c r="I69" s="124"/>
      <c r="J69" s="125"/>
      <c r="K69" s="126"/>
      <c r="L69" s="126"/>
      <c r="M69" s="126"/>
      <c r="N69" s="127"/>
      <c r="O69" s="124"/>
      <c r="P69" s="125"/>
      <c r="Q69" s="128"/>
      <c r="R69" s="128"/>
      <c r="S69" s="128"/>
      <c r="T69" s="129"/>
      <c r="U69" s="130"/>
      <c r="V69" s="125"/>
      <c r="W69" s="126"/>
      <c r="X69" s="126"/>
      <c r="Y69" s="126"/>
      <c r="Z69" s="131"/>
    </row>
    <row r="70" spans="1:26" s="32" customFormat="1" ht="24.95" customHeight="1">
      <c r="A70" s="72"/>
      <c r="B70" s="141" t="s">
        <v>69</v>
      </c>
      <c r="C70" s="120">
        <f t="shared" si="21"/>
        <v>0</v>
      </c>
      <c r="D70" s="121">
        <f t="shared" si="22"/>
        <v>0</v>
      </c>
      <c r="E70" s="122">
        <f t="shared" si="23"/>
        <v>0</v>
      </c>
      <c r="F70" s="122">
        <f t="shared" si="24"/>
        <v>0</v>
      </c>
      <c r="G70" s="122">
        <f t="shared" si="25"/>
        <v>0</v>
      </c>
      <c r="H70" s="123">
        <f t="shared" si="26"/>
        <v>0</v>
      </c>
      <c r="I70" s="124"/>
      <c r="J70" s="125"/>
      <c r="K70" s="126"/>
      <c r="L70" s="126"/>
      <c r="M70" s="126"/>
      <c r="N70" s="127"/>
      <c r="O70" s="124"/>
      <c r="P70" s="125"/>
      <c r="Q70" s="128"/>
      <c r="R70" s="128"/>
      <c r="S70" s="128"/>
      <c r="T70" s="129"/>
      <c r="U70" s="130"/>
      <c r="V70" s="125"/>
      <c r="W70" s="126"/>
      <c r="X70" s="126"/>
      <c r="Y70" s="126"/>
      <c r="Z70" s="131"/>
    </row>
    <row r="71" spans="1:26" s="32" customFormat="1" ht="24.95" customHeight="1">
      <c r="A71" s="72"/>
      <c r="B71" s="141" t="s">
        <v>107</v>
      </c>
      <c r="C71" s="120">
        <f t="shared" si="21"/>
        <v>0</v>
      </c>
      <c r="D71" s="121">
        <f t="shared" si="22"/>
        <v>0</v>
      </c>
      <c r="E71" s="122">
        <f t="shared" si="23"/>
        <v>0</v>
      </c>
      <c r="F71" s="122">
        <f t="shared" si="24"/>
        <v>0</v>
      </c>
      <c r="G71" s="122">
        <f t="shared" si="25"/>
        <v>0</v>
      </c>
      <c r="H71" s="123">
        <f t="shared" si="26"/>
        <v>0</v>
      </c>
      <c r="I71" s="124"/>
      <c r="J71" s="125"/>
      <c r="K71" s="126"/>
      <c r="L71" s="126"/>
      <c r="M71" s="126"/>
      <c r="N71" s="127"/>
      <c r="O71" s="124"/>
      <c r="P71" s="125"/>
      <c r="Q71" s="128"/>
      <c r="R71" s="128"/>
      <c r="S71" s="128"/>
      <c r="T71" s="129"/>
      <c r="U71" s="130"/>
      <c r="V71" s="125"/>
      <c r="W71" s="126"/>
      <c r="X71" s="126"/>
      <c r="Y71" s="126"/>
      <c r="Z71" s="131"/>
    </row>
    <row r="72" spans="1:26" s="32" customFormat="1" ht="24.95" customHeight="1">
      <c r="A72" s="72"/>
      <c r="B72" s="141" t="s">
        <v>67</v>
      </c>
      <c r="C72" s="120">
        <f t="shared" si="21"/>
        <v>0</v>
      </c>
      <c r="D72" s="121">
        <f t="shared" si="22"/>
        <v>0</v>
      </c>
      <c r="E72" s="122">
        <f t="shared" si="23"/>
        <v>0</v>
      </c>
      <c r="F72" s="122">
        <f t="shared" si="24"/>
        <v>0</v>
      </c>
      <c r="G72" s="122">
        <f t="shared" si="25"/>
        <v>0</v>
      </c>
      <c r="H72" s="123">
        <f t="shared" si="26"/>
        <v>0</v>
      </c>
      <c r="I72" s="124"/>
      <c r="J72" s="125"/>
      <c r="K72" s="126"/>
      <c r="L72" s="126"/>
      <c r="M72" s="126"/>
      <c r="N72" s="127"/>
      <c r="O72" s="124"/>
      <c r="P72" s="125"/>
      <c r="Q72" s="128"/>
      <c r="R72" s="128"/>
      <c r="S72" s="128"/>
      <c r="T72" s="129"/>
      <c r="U72" s="130"/>
      <c r="V72" s="125"/>
      <c r="W72" s="126"/>
      <c r="X72" s="126"/>
      <c r="Y72" s="126"/>
      <c r="Z72" s="131"/>
    </row>
    <row r="73" spans="1:26" s="32" customFormat="1" ht="24.95" customHeight="1">
      <c r="A73" s="72"/>
      <c r="B73" s="141" t="s">
        <v>79</v>
      </c>
      <c r="C73" s="120">
        <f t="shared" si="21"/>
        <v>0</v>
      </c>
      <c r="D73" s="121">
        <f t="shared" si="22"/>
        <v>0</v>
      </c>
      <c r="E73" s="122">
        <f t="shared" si="23"/>
        <v>0</v>
      </c>
      <c r="F73" s="122">
        <f t="shared" si="24"/>
        <v>0</v>
      </c>
      <c r="G73" s="122">
        <f t="shared" si="25"/>
        <v>0</v>
      </c>
      <c r="H73" s="123">
        <f t="shared" si="26"/>
        <v>0</v>
      </c>
      <c r="I73" s="124"/>
      <c r="J73" s="125"/>
      <c r="K73" s="126"/>
      <c r="L73" s="126"/>
      <c r="M73" s="126"/>
      <c r="N73" s="127"/>
      <c r="O73" s="124"/>
      <c r="P73" s="125"/>
      <c r="Q73" s="128"/>
      <c r="R73" s="128"/>
      <c r="S73" s="128"/>
      <c r="T73" s="129"/>
      <c r="U73" s="130"/>
      <c r="V73" s="125"/>
      <c r="W73" s="126"/>
      <c r="X73" s="126"/>
      <c r="Y73" s="126"/>
      <c r="Z73" s="131"/>
    </row>
    <row r="74" spans="1:26" s="32" customFormat="1" ht="24.95" customHeight="1">
      <c r="A74" s="144"/>
      <c r="B74" s="142" t="s">
        <v>87</v>
      </c>
      <c r="C74" s="120">
        <f t="shared" si="21"/>
        <v>0</v>
      </c>
      <c r="D74" s="121">
        <f t="shared" si="22"/>
        <v>0</v>
      </c>
      <c r="E74" s="122">
        <f t="shared" si="23"/>
        <v>0</v>
      </c>
      <c r="F74" s="122">
        <f t="shared" si="24"/>
        <v>0</v>
      </c>
      <c r="G74" s="122">
        <f t="shared" si="25"/>
        <v>0</v>
      </c>
      <c r="H74" s="123">
        <f t="shared" si="26"/>
        <v>0</v>
      </c>
      <c r="I74" s="124"/>
      <c r="J74" s="125"/>
      <c r="K74" s="126"/>
      <c r="L74" s="126"/>
      <c r="M74" s="126"/>
      <c r="N74" s="127"/>
      <c r="O74" s="124"/>
      <c r="P74" s="125"/>
      <c r="Q74" s="128"/>
      <c r="R74" s="128"/>
      <c r="S74" s="128"/>
      <c r="T74" s="129"/>
      <c r="U74" s="130"/>
      <c r="V74" s="125"/>
      <c r="W74" s="126"/>
      <c r="X74" s="126"/>
      <c r="Y74" s="126"/>
      <c r="Z74" s="131"/>
    </row>
    <row r="75" spans="1:26" s="33" customFormat="1" ht="24.95" customHeight="1">
      <c r="A75" s="159"/>
      <c r="B75" s="146" t="s">
        <v>45</v>
      </c>
      <c r="C75" s="160">
        <f t="shared" ref="C75:I75" si="27">SUM(C53:C74)</f>
        <v>2</v>
      </c>
      <c r="D75" s="161">
        <f t="shared" si="27"/>
        <v>465</v>
      </c>
      <c r="E75" s="162">
        <f t="shared" si="27"/>
        <v>135</v>
      </c>
      <c r="F75" s="162">
        <f t="shared" si="27"/>
        <v>0</v>
      </c>
      <c r="G75" s="162">
        <f t="shared" si="27"/>
        <v>75</v>
      </c>
      <c r="H75" s="163">
        <f t="shared" si="27"/>
        <v>255</v>
      </c>
      <c r="I75" s="164">
        <f t="shared" si="27"/>
        <v>0</v>
      </c>
      <c r="J75" s="165">
        <f>COUNTIF(J53:J74,"E")</f>
        <v>0</v>
      </c>
      <c r="K75" s="166">
        <f>SUM(K53:K74)</f>
        <v>0</v>
      </c>
      <c r="L75" s="166">
        <f>SUM(L53:L74)</f>
        <v>0</v>
      </c>
      <c r="M75" s="166">
        <f>SUM(M53:M74)</f>
        <v>0</v>
      </c>
      <c r="N75" s="167">
        <f>SUM(N53:N74)</f>
        <v>0</v>
      </c>
      <c r="O75" s="164">
        <f>SUM(O53:O74)</f>
        <v>19</v>
      </c>
      <c r="P75" s="165">
        <f>COUNTIF(P53:P74,"E")</f>
        <v>2</v>
      </c>
      <c r="Q75" s="168">
        <f>SUM(Q53:Q74)</f>
        <v>75</v>
      </c>
      <c r="R75" s="168">
        <f>SUM(R53:R74)</f>
        <v>0</v>
      </c>
      <c r="S75" s="168">
        <f>SUM(S53:S74)</f>
        <v>15</v>
      </c>
      <c r="T75" s="169">
        <f>SUM(T53:T74)</f>
        <v>150</v>
      </c>
      <c r="U75" s="164">
        <f>SUM(U53:U74)</f>
        <v>22</v>
      </c>
      <c r="V75" s="165">
        <f>COUNTIF(V53:V74,"E")</f>
        <v>0</v>
      </c>
      <c r="W75" s="170">
        <f>SUM(W53:W74)</f>
        <v>60</v>
      </c>
      <c r="X75" s="170">
        <f>SUM(X53:X74)</f>
        <v>0</v>
      </c>
      <c r="Y75" s="170">
        <f>SUM(Y53:Y74)</f>
        <v>60</v>
      </c>
      <c r="Z75" s="171">
        <f>SUM(Z53:Z74)</f>
        <v>105</v>
      </c>
    </row>
    <row r="76" spans="1:26" ht="20.100000000000001" customHeight="1">
      <c r="A76" s="152"/>
      <c r="B76" s="179" t="s">
        <v>92</v>
      </c>
      <c r="C76" s="153"/>
      <c r="D76" s="154"/>
      <c r="E76" s="155" t="s">
        <v>16</v>
      </c>
      <c r="F76" s="155" t="s">
        <v>17</v>
      </c>
      <c r="G76" s="155" t="s">
        <v>18</v>
      </c>
      <c r="H76" s="156" t="s">
        <v>19</v>
      </c>
      <c r="I76" s="157"/>
      <c r="J76" s="157"/>
      <c r="K76" s="155" t="s">
        <v>16</v>
      </c>
      <c r="L76" s="155" t="s">
        <v>17</v>
      </c>
      <c r="M76" s="155" t="s">
        <v>18</v>
      </c>
      <c r="N76" s="156" t="s">
        <v>19</v>
      </c>
      <c r="O76" s="157"/>
      <c r="P76" s="157"/>
      <c r="Q76" s="155" t="s">
        <v>16</v>
      </c>
      <c r="R76" s="155" t="s">
        <v>17</v>
      </c>
      <c r="S76" s="155" t="s">
        <v>18</v>
      </c>
      <c r="T76" s="156" t="s">
        <v>19</v>
      </c>
      <c r="U76" s="157"/>
      <c r="V76" s="157"/>
      <c r="W76" s="155" t="s">
        <v>16</v>
      </c>
      <c r="X76" s="155" t="s">
        <v>17</v>
      </c>
      <c r="Y76" s="155" t="s">
        <v>18</v>
      </c>
      <c r="Z76" s="158" t="s">
        <v>19</v>
      </c>
    </row>
    <row r="77" spans="1:26" ht="63" customHeight="1" thickBot="1">
      <c r="A77" s="34"/>
      <c r="B77" s="180"/>
      <c r="C77" s="135">
        <f t="shared" ref="C77:H77" si="28">C75+C49</f>
        <v>8</v>
      </c>
      <c r="D77" s="136">
        <f t="shared" si="28"/>
        <v>1206</v>
      </c>
      <c r="E77" s="133">
        <f t="shared" si="28"/>
        <v>484</v>
      </c>
      <c r="F77" s="133">
        <f t="shared" si="28"/>
        <v>45</v>
      </c>
      <c r="G77" s="133">
        <f t="shared" si="28"/>
        <v>330</v>
      </c>
      <c r="H77" s="134">
        <f t="shared" si="28"/>
        <v>347</v>
      </c>
      <c r="I77" s="137" t="str">
        <f t="shared" ref="I77:Z77" si="29">TEXT(I75+I49,0)</f>
        <v>30</v>
      </c>
      <c r="J77" s="138" t="str">
        <f t="shared" si="29"/>
        <v>4</v>
      </c>
      <c r="K77" s="133" t="str">
        <f t="shared" si="29"/>
        <v>199</v>
      </c>
      <c r="L77" s="133" t="str">
        <f t="shared" si="29"/>
        <v>0</v>
      </c>
      <c r="M77" s="133" t="str">
        <f t="shared" si="29"/>
        <v>180</v>
      </c>
      <c r="N77" s="134" t="str">
        <f t="shared" si="29"/>
        <v>62</v>
      </c>
      <c r="O77" s="137" t="str">
        <f t="shared" si="29"/>
        <v>30</v>
      </c>
      <c r="P77" s="138" t="str">
        <f t="shared" si="29"/>
        <v>4</v>
      </c>
      <c r="Q77" s="133" t="str">
        <f t="shared" si="29"/>
        <v>165</v>
      </c>
      <c r="R77" s="133" t="str">
        <f t="shared" si="29"/>
        <v>0</v>
      </c>
      <c r="S77" s="133" t="str">
        <f t="shared" si="29"/>
        <v>60</v>
      </c>
      <c r="T77" s="134" t="str">
        <f t="shared" si="29"/>
        <v>180</v>
      </c>
      <c r="U77" s="137" t="str">
        <f t="shared" si="29"/>
        <v>30</v>
      </c>
      <c r="V77" s="138" t="str">
        <f t="shared" si="29"/>
        <v>0</v>
      </c>
      <c r="W77" s="133" t="str">
        <f t="shared" si="29"/>
        <v>120</v>
      </c>
      <c r="X77" s="133" t="str">
        <f t="shared" si="29"/>
        <v>45</v>
      </c>
      <c r="Y77" s="133" t="str">
        <f t="shared" si="29"/>
        <v>90</v>
      </c>
      <c r="Z77" s="139" t="str">
        <f t="shared" si="29"/>
        <v>105</v>
      </c>
    </row>
    <row r="78" spans="1:26" ht="18.75" thickBot="1">
      <c r="A78" s="35"/>
      <c r="B78" s="36"/>
      <c r="C78" s="36" t="s">
        <v>6</v>
      </c>
      <c r="D78" s="36"/>
      <c r="E78" s="36"/>
      <c r="F78" s="36"/>
      <c r="G78" s="36"/>
      <c r="H78" s="36"/>
      <c r="I78" s="36"/>
      <c r="J78" s="36"/>
      <c r="K78" s="37"/>
      <c r="L78" s="38">
        <f>(VALUE(K77)+VALUE(L77)+VALUE(M77)+VALUE(N77))</f>
        <v>441</v>
      </c>
      <c r="M78" s="38"/>
      <c r="N78" s="39"/>
      <c r="O78" s="40"/>
      <c r="P78" s="36"/>
      <c r="Q78" s="37"/>
      <c r="R78" s="38">
        <f>(VALUE(Q77)+VALUE(R77)+VALUE(S77)+VALUE(T77))</f>
        <v>405</v>
      </c>
      <c r="S78" s="38"/>
      <c r="T78" s="39"/>
      <c r="U78" s="40"/>
      <c r="V78" s="36"/>
      <c r="W78" s="37"/>
      <c r="X78" s="38" t="str">
        <f>TEXT(W77+X77+Y77+Z77,0)</f>
        <v>360</v>
      </c>
      <c r="Y78" s="38"/>
      <c r="Z78" s="41"/>
    </row>
    <row r="79" spans="1:26" ht="10.15" customHeight="1" thickBot="1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48"/>
      <c r="L79" s="49"/>
      <c r="M79" s="49"/>
      <c r="N79" s="48"/>
      <c r="O79" s="36"/>
      <c r="P79" s="36"/>
      <c r="Q79" s="48"/>
      <c r="R79" s="49"/>
      <c r="S79" s="49"/>
      <c r="T79" s="48"/>
      <c r="U79" s="36"/>
      <c r="V79" s="36"/>
      <c r="W79" s="48"/>
      <c r="X79" s="49"/>
      <c r="Y79" s="49"/>
      <c r="Z79" s="50"/>
    </row>
    <row r="80" spans="1:26" s="31" customFormat="1" ht="30" customHeight="1">
      <c r="A80" s="30" t="s">
        <v>89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8"/>
      <c r="Q80" s="27"/>
      <c r="R80" s="27"/>
      <c r="S80" s="27"/>
      <c r="T80" s="27"/>
      <c r="U80" s="27"/>
      <c r="V80" s="27"/>
      <c r="W80" s="27"/>
      <c r="X80" s="27"/>
      <c r="Y80" s="27"/>
      <c r="Z80" s="29"/>
    </row>
    <row r="81" spans="1:26" s="32" customFormat="1" ht="24.95" customHeight="1">
      <c r="A81" s="81">
        <v>31</v>
      </c>
      <c r="B81" s="132" t="s">
        <v>62</v>
      </c>
      <c r="C81" s="102">
        <f t="shared" ref="C81:C86" si="30">COUNTIF(J81,"E")+COUNTIF(P81,"E")+COUNTIF(V81,"E")</f>
        <v>0</v>
      </c>
      <c r="D81" s="103">
        <f t="shared" ref="D81:D102" si="31">SUM(E81:H81)</f>
        <v>45</v>
      </c>
      <c r="E81" s="104">
        <f t="shared" ref="E81:H81" si="32">SUM(K81,Q81,W81)</f>
        <v>0</v>
      </c>
      <c r="F81" s="104">
        <f t="shared" si="32"/>
        <v>0</v>
      </c>
      <c r="G81" s="104">
        <f t="shared" si="32"/>
        <v>0</v>
      </c>
      <c r="H81" s="105">
        <f t="shared" si="32"/>
        <v>45</v>
      </c>
      <c r="I81" s="93"/>
      <c r="J81" s="94"/>
      <c r="K81" s="95"/>
      <c r="L81" s="95"/>
      <c r="M81" s="95"/>
      <c r="N81" s="96"/>
      <c r="O81" s="93">
        <v>4</v>
      </c>
      <c r="P81" s="94"/>
      <c r="Q81" s="113"/>
      <c r="R81" s="113"/>
      <c r="S81" s="113"/>
      <c r="T81" s="114">
        <v>45</v>
      </c>
      <c r="U81" s="93"/>
      <c r="V81" s="94"/>
      <c r="W81" s="95"/>
      <c r="X81" s="95"/>
      <c r="Y81" s="95"/>
      <c r="Z81" s="117"/>
    </row>
    <row r="82" spans="1:26" s="32" customFormat="1" ht="24.95" customHeight="1">
      <c r="A82" s="85">
        <v>32</v>
      </c>
      <c r="B82" s="119" t="s">
        <v>47</v>
      </c>
      <c r="C82" s="120">
        <f t="shared" si="30"/>
        <v>1</v>
      </c>
      <c r="D82" s="121">
        <f t="shared" si="31"/>
        <v>45</v>
      </c>
      <c r="E82" s="122">
        <f t="shared" ref="E82:E102" si="33">SUM(K82,Q82,W82)</f>
        <v>30</v>
      </c>
      <c r="F82" s="122">
        <f t="shared" ref="F82:F102" si="34">SUM(L82,R82,X82)</f>
        <v>0</v>
      </c>
      <c r="G82" s="122">
        <f t="shared" ref="G82:G102" si="35">SUM(M82,S82,Y82)</f>
        <v>0</v>
      </c>
      <c r="H82" s="123">
        <f t="shared" ref="H82:H102" si="36">SUM(N82,T82,Z82)</f>
        <v>15</v>
      </c>
      <c r="I82" s="124"/>
      <c r="J82" s="125"/>
      <c r="K82" s="126"/>
      <c r="L82" s="126"/>
      <c r="M82" s="126"/>
      <c r="N82" s="127"/>
      <c r="O82" s="124">
        <v>4</v>
      </c>
      <c r="P82" s="125" t="s">
        <v>12</v>
      </c>
      <c r="Q82" s="128">
        <v>30</v>
      </c>
      <c r="R82" s="128"/>
      <c r="S82" s="128"/>
      <c r="T82" s="129">
        <v>15</v>
      </c>
      <c r="U82" s="130"/>
      <c r="V82" s="125"/>
      <c r="W82" s="126"/>
      <c r="X82" s="126"/>
      <c r="Y82" s="126"/>
      <c r="Z82" s="131"/>
    </row>
    <row r="83" spans="1:26" s="32" customFormat="1" ht="24.95" customHeight="1">
      <c r="A83" s="85">
        <v>33</v>
      </c>
      <c r="B83" s="119" t="s">
        <v>46</v>
      </c>
      <c r="C83" s="120">
        <f t="shared" si="30"/>
        <v>1</v>
      </c>
      <c r="D83" s="121">
        <f t="shared" si="31"/>
        <v>45</v>
      </c>
      <c r="E83" s="122">
        <f t="shared" si="33"/>
        <v>15</v>
      </c>
      <c r="F83" s="122">
        <f t="shared" si="34"/>
        <v>0</v>
      </c>
      <c r="G83" s="122">
        <f t="shared" si="35"/>
        <v>0</v>
      </c>
      <c r="H83" s="123">
        <f t="shared" si="36"/>
        <v>30</v>
      </c>
      <c r="I83" s="124"/>
      <c r="J83" s="125"/>
      <c r="K83" s="126"/>
      <c r="L83" s="126"/>
      <c r="M83" s="126"/>
      <c r="N83" s="127"/>
      <c r="O83" s="124">
        <v>4</v>
      </c>
      <c r="P83" s="125" t="s">
        <v>12</v>
      </c>
      <c r="Q83" s="128">
        <v>15</v>
      </c>
      <c r="R83" s="128"/>
      <c r="S83" s="128"/>
      <c r="T83" s="129">
        <v>30</v>
      </c>
      <c r="U83" s="130"/>
      <c r="V83" s="125"/>
      <c r="W83" s="126"/>
      <c r="X83" s="126"/>
      <c r="Y83" s="126"/>
      <c r="Z83" s="131"/>
    </row>
    <row r="84" spans="1:26" s="32" customFormat="1" ht="24.95" customHeight="1">
      <c r="A84" s="85">
        <v>34</v>
      </c>
      <c r="B84" s="119" t="s">
        <v>80</v>
      </c>
      <c r="C84" s="120">
        <f t="shared" si="30"/>
        <v>0</v>
      </c>
      <c r="D84" s="121">
        <f t="shared" si="31"/>
        <v>30</v>
      </c>
      <c r="E84" s="122">
        <f t="shared" si="33"/>
        <v>15</v>
      </c>
      <c r="F84" s="122">
        <f t="shared" si="34"/>
        <v>0</v>
      </c>
      <c r="G84" s="122">
        <f t="shared" si="35"/>
        <v>0</v>
      </c>
      <c r="H84" s="123">
        <f t="shared" si="36"/>
        <v>15</v>
      </c>
      <c r="I84" s="124"/>
      <c r="J84" s="125"/>
      <c r="K84" s="126"/>
      <c r="L84" s="126"/>
      <c r="M84" s="126"/>
      <c r="N84" s="127"/>
      <c r="O84" s="124">
        <v>2</v>
      </c>
      <c r="P84" s="125"/>
      <c r="Q84" s="128">
        <v>15</v>
      </c>
      <c r="R84" s="128"/>
      <c r="S84" s="128"/>
      <c r="T84" s="129">
        <v>15</v>
      </c>
      <c r="U84" s="130"/>
      <c r="V84" s="125"/>
      <c r="W84" s="126"/>
      <c r="X84" s="126"/>
      <c r="Y84" s="126"/>
      <c r="Z84" s="131"/>
    </row>
    <row r="85" spans="1:26" s="32" customFormat="1" ht="24.95" customHeight="1">
      <c r="A85" s="85">
        <v>35</v>
      </c>
      <c r="B85" s="119" t="s">
        <v>48</v>
      </c>
      <c r="C85" s="120">
        <f t="shared" si="30"/>
        <v>0</v>
      </c>
      <c r="D85" s="121">
        <f t="shared" si="31"/>
        <v>30</v>
      </c>
      <c r="E85" s="122">
        <f t="shared" si="33"/>
        <v>15</v>
      </c>
      <c r="F85" s="122">
        <f t="shared" si="34"/>
        <v>0</v>
      </c>
      <c r="G85" s="122">
        <f t="shared" si="35"/>
        <v>0</v>
      </c>
      <c r="H85" s="123">
        <f t="shared" si="36"/>
        <v>15</v>
      </c>
      <c r="I85" s="124"/>
      <c r="J85" s="125"/>
      <c r="K85" s="126"/>
      <c r="L85" s="126"/>
      <c r="M85" s="126"/>
      <c r="N85" s="127"/>
      <c r="O85" s="124">
        <v>2</v>
      </c>
      <c r="P85" s="125"/>
      <c r="Q85" s="128">
        <v>15</v>
      </c>
      <c r="R85" s="128"/>
      <c r="S85" s="128"/>
      <c r="T85" s="129">
        <v>15</v>
      </c>
      <c r="U85" s="130"/>
      <c r="V85" s="125"/>
      <c r="W85" s="126"/>
      <c r="X85" s="126"/>
      <c r="Y85" s="126"/>
      <c r="Z85" s="131"/>
    </row>
    <row r="86" spans="1:26" s="32" customFormat="1" ht="24.95" customHeight="1">
      <c r="A86" s="87">
        <v>36</v>
      </c>
      <c r="B86" s="89" t="s">
        <v>44</v>
      </c>
      <c r="C86" s="120">
        <f t="shared" si="30"/>
        <v>0</v>
      </c>
      <c r="D86" s="121">
        <f t="shared" si="31"/>
        <v>30</v>
      </c>
      <c r="E86" s="122">
        <f t="shared" si="33"/>
        <v>15</v>
      </c>
      <c r="F86" s="122">
        <f t="shared" si="34"/>
        <v>0</v>
      </c>
      <c r="G86" s="122">
        <f t="shared" si="35"/>
        <v>0</v>
      </c>
      <c r="H86" s="123">
        <f t="shared" si="36"/>
        <v>15</v>
      </c>
      <c r="I86" s="124"/>
      <c r="J86" s="125"/>
      <c r="K86" s="126"/>
      <c r="L86" s="126"/>
      <c r="M86" s="126"/>
      <c r="N86" s="127"/>
      <c r="O86" s="124">
        <v>2</v>
      </c>
      <c r="P86" s="125"/>
      <c r="Q86" s="128">
        <v>15</v>
      </c>
      <c r="R86" s="128"/>
      <c r="S86" s="128"/>
      <c r="T86" s="129">
        <v>15</v>
      </c>
      <c r="U86" s="130"/>
      <c r="V86" s="125"/>
      <c r="W86" s="126"/>
      <c r="X86" s="126"/>
      <c r="Y86" s="126"/>
      <c r="Z86" s="131"/>
    </row>
    <row r="87" spans="1:26" s="32" customFormat="1" ht="24.95" customHeight="1">
      <c r="A87" s="69"/>
      <c r="B87" s="141" t="s">
        <v>70</v>
      </c>
      <c r="C87" s="120"/>
      <c r="D87" s="121">
        <f t="shared" si="31"/>
        <v>0</v>
      </c>
      <c r="E87" s="122">
        <f t="shared" si="33"/>
        <v>0</v>
      </c>
      <c r="F87" s="122">
        <f t="shared" si="34"/>
        <v>0</v>
      </c>
      <c r="G87" s="122">
        <f t="shared" si="35"/>
        <v>0</v>
      </c>
      <c r="H87" s="123">
        <f t="shared" si="36"/>
        <v>0</v>
      </c>
      <c r="I87" s="124"/>
      <c r="J87" s="125"/>
      <c r="K87" s="126"/>
      <c r="L87" s="126"/>
      <c r="M87" s="126"/>
      <c r="N87" s="127"/>
      <c r="O87" s="124"/>
      <c r="P87" s="125"/>
      <c r="Q87" s="128"/>
      <c r="R87" s="128"/>
      <c r="S87" s="128"/>
      <c r="T87" s="129"/>
      <c r="U87" s="130"/>
      <c r="V87" s="125"/>
      <c r="W87" s="126"/>
      <c r="X87" s="126"/>
      <c r="Y87" s="126"/>
      <c r="Z87" s="131"/>
    </row>
    <row r="88" spans="1:26" s="32" customFormat="1" ht="24.95" customHeight="1">
      <c r="A88" s="85"/>
      <c r="B88" s="142" t="s">
        <v>66</v>
      </c>
      <c r="C88" s="120"/>
      <c r="D88" s="121">
        <f t="shared" si="31"/>
        <v>0</v>
      </c>
      <c r="E88" s="122">
        <f t="shared" si="33"/>
        <v>0</v>
      </c>
      <c r="F88" s="122">
        <f t="shared" si="34"/>
        <v>0</v>
      </c>
      <c r="G88" s="122">
        <f t="shared" si="35"/>
        <v>0</v>
      </c>
      <c r="H88" s="123">
        <f t="shared" si="36"/>
        <v>0</v>
      </c>
      <c r="I88" s="124"/>
      <c r="J88" s="125"/>
      <c r="K88" s="126"/>
      <c r="L88" s="126"/>
      <c r="M88" s="126"/>
      <c r="N88" s="127"/>
      <c r="O88" s="124"/>
      <c r="P88" s="125"/>
      <c r="Q88" s="128"/>
      <c r="R88" s="128"/>
      <c r="S88" s="128"/>
      <c r="T88" s="129"/>
      <c r="U88" s="130"/>
      <c r="V88" s="125"/>
      <c r="W88" s="126"/>
      <c r="X88" s="126"/>
      <c r="Y88" s="126"/>
      <c r="Z88" s="131"/>
    </row>
    <row r="89" spans="1:26" s="32" customFormat="1" ht="24.95" customHeight="1">
      <c r="A89" s="85">
        <v>37</v>
      </c>
      <c r="B89" s="119" t="s">
        <v>105</v>
      </c>
      <c r="C89" s="120"/>
      <c r="D89" s="121">
        <f t="shared" si="31"/>
        <v>15</v>
      </c>
      <c r="E89" s="122">
        <f t="shared" si="33"/>
        <v>0</v>
      </c>
      <c r="F89" s="122">
        <f t="shared" si="34"/>
        <v>0</v>
      </c>
      <c r="G89" s="122">
        <f t="shared" si="35"/>
        <v>0</v>
      </c>
      <c r="H89" s="123">
        <f t="shared" si="36"/>
        <v>15</v>
      </c>
      <c r="I89" s="124"/>
      <c r="J89" s="125"/>
      <c r="K89" s="126"/>
      <c r="L89" s="126"/>
      <c r="M89" s="126"/>
      <c r="N89" s="127"/>
      <c r="O89" s="124">
        <v>1</v>
      </c>
      <c r="P89" s="125"/>
      <c r="Q89" s="128"/>
      <c r="R89" s="128"/>
      <c r="S89" s="128"/>
      <c r="T89" s="129">
        <v>15</v>
      </c>
      <c r="U89" s="130"/>
      <c r="V89" s="125"/>
      <c r="W89" s="126"/>
      <c r="X89" s="126"/>
      <c r="Y89" s="126"/>
      <c r="Z89" s="131"/>
    </row>
    <row r="90" spans="1:26" s="32" customFormat="1" ht="24.95" customHeight="1">
      <c r="A90" s="85">
        <v>38</v>
      </c>
      <c r="B90" s="119" t="s">
        <v>40</v>
      </c>
      <c r="C90" s="120">
        <f t="shared" ref="C90:C102" si="37">COUNTIF(J90,"E")+COUNTIF(P90,"E")+COUNTIF(V90,"E")</f>
        <v>0</v>
      </c>
      <c r="D90" s="121">
        <f t="shared" si="31"/>
        <v>60</v>
      </c>
      <c r="E90" s="122">
        <f t="shared" si="33"/>
        <v>0</v>
      </c>
      <c r="F90" s="122">
        <f t="shared" si="34"/>
        <v>0</v>
      </c>
      <c r="G90" s="122">
        <f t="shared" si="35"/>
        <v>0</v>
      </c>
      <c r="H90" s="123">
        <f t="shared" si="36"/>
        <v>60</v>
      </c>
      <c r="I90" s="124"/>
      <c r="J90" s="125"/>
      <c r="K90" s="126"/>
      <c r="L90" s="126"/>
      <c r="M90" s="126"/>
      <c r="N90" s="127"/>
      <c r="O90" s="124"/>
      <c r="P90" s="125"/>
      <c r="Q90" s="128"/>
      <c r="R90" s="128"/>
      <c r="S90" s="128"/>
      <c r="T90" s="129"/>
      <c r="U90" s="130">
        <v>11</v>
      </c>
      <c r="V90" s="125"/>
      <c r="W90" s="126"/>
      <c r="X90" s="126"/>
      <c r="Y90" s="126"/>
      <c r="Z90" s="131">
        <v>60</v>
      </c>
    </row>
    <row r="91" spans="1:26" s="32" customFormat="1" ht="24.95" customHeight="1">
      <c r="A91" s="85">
        <v>39</v>
      </c>
      <c r="B91" s="119" t="s">
        <v>39</v>
      </c>
      <c r="C91" s="120">
        <f>COUNTIF(J91,"E")+COUNTIF(P91,"E")+COUNTIF(V91,"E")</f>
        <v>0</v>
      </c>
      <c r="D91" s="121">
        <f t="shared" si="31"/>
        <v>45</v>
      </c>
      <c r="E91" s="122">
        <f t="shared" si="33"/>
        <v>0</v>
      </c>
      <c r="F91" s="122">
        <f t="shared" si="34"/>
        <v>0</v>
      </c>
      <c r="G91" s="122">
        <f t="shared" si="35"/>
        <v>0</v>
      </c>
      <c r="H91" s="123">
        <f t="shared" si="36"/>
        <v>45</v>
      </c>
      <c r="I91" s="124"/>
      <c r="J91" s="125"/>
      <c r="K91" s="126"/>
      <c r="L91" s="126"/>
      <c r="M91" s="126"/>
      <c r="N91" s="127"/>
      <c r="O91" s="124"/>
      <c r="P91" s="125"/>
      <c r="Q91" s="128"/>
      <c r="R91" s="128"/>
      <c r="S91" s="128"/>
      <c r="T91" s="129"/>
      <c r="U91" s="130">
        <v>3</v>
      </c>
      <c r="V91" s="125"/>
      <c r="W91" s="126"/>
      <c r="X91" s="126"/>
      <c r="Y91" s="126"/>
      <c r="Z91" s="131">
        <v>45</v>
      </c>
    </row>
    <row r="92" spans="1:26" s="32" customFormat="1" ht="24.95" customHeight="1">
      <c r="A92" s="85">
        <v>40</v>
      </c>
      <c r="B92" s="119" t="s">
        <v>59</v>
      </c>
      <c r="C92" s="120">
        <f>COUNTIF(J92,"E")+COUNTIF(P92,"E")+COUNTIF(V92,"E")</f>
        <v>0</v>
      </c>
      <c r="D92" s="121">
        <f t="shared" si="31"/>
        <v>30</v>
      </c>
      <c r="E92" s="122">
        <f t="shared" si="33"/>
        <v>15</v>
      </c>
      <c r="F92" s="122">
        <f t="shared" si="34"/>
        <v>0</v>
      </c>
      <c r="G92" s="122">
        <f t="shared" si="35"/>
        <v>15</v>
      </c>
      <c r="H92" s="123">
        <f t="shared" si="36"/>
        <v>0</v>
      </c>
      <c r="I92" s="124"/>
      <c r="J92" s="125"/>
      <c r="K92" s="126"/>
      <c r="L92" s="126"/>
      <c r="M92" s="126"/>
      <c r="N92" s="127"/>
      <c r="O92" s="124"/>
      <c r="P92" s="125"/>
      <c r="Q92" s="128"/>
      <c r="R92" s="128"/>
      <c r="S92" s="128"/>
      <c r="T92" s="129"/>
      <c r="U92" s="130">
        <v>2</v>
      </c>
      <c r="V92" s="125"/>
      <c r="W92" s="126">
        <v>15</v>
      </c>
      <c r="X92" s="126"/>
      <c r="Y92" s="126">
        <v>15</v>
      </c>
      <c r="Z92" s="131"/>
    </row>
    <row r="93" spans="1:26" s="32" customFormat="1" ht="24.95" customHeight="1">
      <c r="A93" s="85">
        <v>41</v>
      </c>
      <c r="B93" s="140" t="s">
        <v>84</v>
      </c>
      <c r="C93" s="120">
        <f t="shared" si="37"/>
        <v>0</v>
      </c>
      <c r="D93" s="121">
        <f t="shared" si="31"/>
        <v>30</v>
      </c>
      <c r="E93" s="122">
        <f t="shared" si="33"/>
        <v>15</v>
      </c>
      <c r="F93" s="122">
        <f t="shared" si="34"/>
        <v>0</v>
      </c>
      <c r="G93" s="122">
        <f t="shared" si="35"/>
        <v>15</v>
      </c>
      <c r="H93" s="123">
        <f t="shared" si="36"/>
        <v>0</v>
      </c>
      <c r="I93" s="124"/>
      <c r="J93" s="125"/>
      <c r="K93" s="126"/>
      <c r="L93" s="126"/>
      <c r="M93" s="126"/>
      <c r="N93" s="127"/>
      <c r="O93" s="124"/>
      <c r="P93" s="125"/>
      <c r="Q93" s="128"/>
      <c r="R93" s="128"/>
      <c r="S93" s="128"/>
      <c r="T93" s="129"/>
      <c r="U93" s="130">
        <v>2</v>
      </c>
      <c r="V93" s="125"/>
      <c r="W93" s="126">
        <v>15</v>
      </c>
      <c r="X93" s="126"/>
      <c r="Y93" s="126">
        <v>15</v>
      </c>
      <c r="Z93" s="131"/>
    </row>
    <row r="94" spans="1:26" s="32" customFormat="1" ht="24.95" customHeight="1">
      <c r="A94" s="85">
        <v>42</v>
      </c>
      <c r="B94" s="140" t="s">
        <v>85</v>
      </c>
      <c r="C94" s="120">
        <f t="shared" si="37"/>
        <v>0</v>
      </c>
      <c r="D94" s="121">
        <f t="shared" si="31"/>
        <v>30</v>
      </c>
      <c r="E94" s="122">
        <f t="shared" si="33"/>
        <v>15</v>
      </c>
      <c r="F94" s="122">
        <f t="shared" si="34"/>
        <v>0</v>
      </c>
      <c r="G94" s="122">
        <f t="shared" si="35"/>
        <v>15</v>
      </c>
      <c r="H94" s="123">
        <f t="shared" si="36"/>
        <v>0</v>
      </c>
      <c r="I94" s="124"/>
      <c r="J94" s="125"/>
      <c r="K94" s="126"/>
      <c r="L94" s="126"/>
      <c r="M94" s="126"/>
      <c r="N94" s="127"/>
      <c r="O94" s="124"/>
      <c r="P94" s="125"/>
      <c r="Q94" s="128"/>
      <c r="R94" s="128"/>
      <c r="S94" s="128"/>
      <c r="T94" s="129"/>
      <c r="U94" s="130">
        <v>2</v>
      </c>
      <c r="V94" s="125"/>
      <c r="W94" s="126">
        <v>15</v>
      </c>
      <c r="X94" s="126"/>
      <c r="Y94" s="126">
        <v>15</v>
      </c>
      <c r="Z94" s="131"/>
    </row>
    <row r="95" spans="1:26" s="32" customFormat="1" ht="24.95" customHeight="1">
      <c r="A95" s="82">
        <v>43</v>
      </c>
      <c r="B95" s="145" t="s">
        <v>86</v>
      </c>
      <c r="C95" s="106">
        <f t="shared" si="37"/>
        <v>0</v>
      </c>
      <c r="D95" s="107">
        <f t="shared" si="31"/>
        <v>30</v>
      </c>
      <c r="E95" s="108">
        <f t="shared" si="33"/>
        <v>15</v>
      </c>
      <c r="F95" s="108">
        <f t="shared" si="34"/>
        <v>0</v>
      </c>
      <c r="G95" s="108">
        <f t="shared" si="35"/>
        <v>15</v>
      </c>
      <c r="H95" s="109">
        <f t="shared" si="36"/>
        <v>0</v>
      </c>
      <c r="I95" s="97"/>
      <c r="J95" s="98"/>
      <c r="K95" s="99"/>
      <c r="L95" s="99"/>
      <c r="M95" s="99"/>
      <c r="N95" s="100"/>
      <c r="O95" s="97"/>
      <c r="P95" s="98"/>
      <c r="Q95" s="115"/>
      <c r="R95" s="115"/>
      <c r="S95" s="115"/>
      <c r="T95" s="116"/>
      <c r="U95" s="101">
        <v>2</v>
      </c>
      <c r="V95" s="98"/>
      <c r="W95" s="99">
        <v>15</v>
      </c>
      <c r="X95" s="99"/>
      <c r="Y95" s="99">
        <v>15</v>
      </c>
      <c r="Z95" s="118"/>
    </row>
    <row r="96" spans="1:26" s="32" customFormat="1" ht="24.95" customHeight="1">
      <c r="A96" s="87"/>
      <c r="B96" s="89" t="s">
        <v>100</v>
      </c>
      <c r="C96" s="120">
        <f t="shared" si="37"/>
        <v>0</v>
      </c>
      <c r="D96" s="121">
        <f t="shared" si="31"/>
        <v>0</v>
      </c>
      <c r="E96" s="122">
        <f t="shared" si="33"/>
        <v>0</v>
      </c>
      <c r="F96" s="122">
        <f t="shared" si="34"/>
        <v>0</v>
      </c>
      <c r="G96" s="122">
        <f t="shared" si="35"/>
        <v>0</v>
      </c>
      <c r="H96" s="123">
        <f t="shared" si="36"/>
        <v>0</v>
      </c>
      <c r="I96" s="124"/>
      <c r="J96" s="125"/>
      <c r="K96" s="126"/>
      <c r="L96" s="126"/>
      <c r="M96" s="126"/>
      <c r="N96" s="127"/>
      <c r="O96" s="124"/>
      <c r="P96" s="125"/>
      <c r="Q96" s="128"/>
      <c r="R96" s="128"/>
      <c r="S96" s="128"/>
      <c r="T96" s="129"/>
      <c r="U96" s="130"/>
      <c r="V96" s="125"/>
      <c r="W96" s="126"/>
      <c r="X96" s="126"/>
      <c r="Y96" s="126"/>
      <c r="Z96" s="131"/>
    </row>
    <row r="97" spans="1:26" s="32" customFormat="1" ht="24.95" customHeight="1">
      <c r="A97" s="69"/>
      <c r="B97" s="141" t="s">
        <v>71</v>
      </c>
      <c r="C97" s="120">
        <f t="shared" si="37"/>
        <v>0</v>
      </c>
      <c r="D97" s="121">
        <f t="shared" si="31"/>
        <v>0</v>
      </c>
      <c r="E97" s="122">
        <f t="shared" si="33"/>
        <v>0</v>
      </c>
      <c r="F97" s="122">
        <f t="shared" si="34"/>
        <v>0</v>
      </c>
      <c r="G97" s="122">
        <f t="shared" si="35"/>
        <v>0</v>
      </c>
      <c r="H97" s="123">
        <f t="shared" si="36"/>
        <v>0</v>
      </c>
      <c r="I97" s="124"/>
      <c r="J97" s="125"/>
      <c r="K97" s="126"/>
      <c r="L97" s="126"/>
      <c r="M97" s="126"/>
      <c r="N97" s="127"/>
      <c r="O97" s="124"/>
      <c r="P97" s="125"/>
      <c r="Q97" s="128"/>
      <c r="R97" s="128"/>
      <c r="S97" s="128"/>
      <c r="T97" s="129"/>
      <c r="U97" s="130"/>
      <c r="V97" s="125"/>
      <c r="W97" s="126"/>
      <c r="X97" s="126"/>
      <c r="Y97" s="126"/>
      <c r="Z97" s="131"/>
    </row>
    <row r="98" spans="1:26" s="32" customFormat="1" ht="24.95" customHeight="1">
      <c r="A98" s="69"/>
      <c r="B98" s="141" t="s">
        <v>72</v>
      </c>
      <c r="C98" s="120">
        <f t="shared" si="37"/>
        <v>0</v>
      </c>
      <c r="D98" s="121">
        <f t="shared" si="31"/>
        <v>0</v>
      </c>
      <c r="E98" s="122">
        <f t="shared" si="33"/>
        <v>0</v>
      </c>
      <c r="F98" s="122">
        <f t="shared" si="34"/>
        <v>0</v>
      </c>
      <c r="G98" s="122">
        <f t="shared" si="35"/>
        <v>0</v>
      </c>
      <c r="H98" s="123">
        <f t="shared" si="36"/>
        <v>0</v>
      </c>
      <c r="I98" s="124"/>
      <c r="J98" s="125"/>
      <c r="K98" s="126"/>
      <c r="L98" s="126"/>
      <c r="M98" s="126"/>
      <c r="N98" s="127"/>
      <c r="O98" s="124"/>
      <c r="P98" s="125"/>
      <c r="Q98" s="128"/>
      <c r="R98" s="128"/>
      <c r="S98" s="128"/>
      <c r="T98" s="129"/>
      <c r="U98" s="130"/>
      <c r="V98" s="125"/>
      <c r="W98" s="126"/>
      <c r="X98" s="126"/>
      <c r="Y98" s="126"/>
      <c r="Z98" s="131"/>
    </row>
    <row r="99" spans="1:26" s="32" customFormat="1" ht="24.95" customHeight="1">
      <c r="A99" s="69"/>
      <c r="B99" s="141" t="s">
        <v>73</v>
      </c>
      <c r="C99" s="120">
        <f t="shared" si="37"/>
        <v>0</v>
      </c>
      <c r="D99" s="121">
        <f t="shared" si="31"/>
        <v>0</v>
      </c>
      <c r="E99" s="122">
        <f t="shared" si="33"/>
        <v>0</v>
      </c>
      <c r="F99" s="122">
        <f t="shared" si="34"/>
        <v>0</v>
      </c>
      <c r="G99" s="122">
        <f t="shared" si="35"/>
        <v>0</v>
      </c>
      <c r="H99" s="123">
        <f t="shared" si="36"/>
        <v>0</v>
      </c>
      <c r="I99" s="124"/>
      <c r="J99" s="125"/>
      <c r="K99" s="126"/>
      <c r="L99" s="126"/>
      <c r="M99" s="126"/>
      <c r="N99" s="127"/>
      <c r="O99" s="124"/>
      <c r="P99" s="125"/>
      <c r="Q99" s="128"/>
      <c r="R99" s="128"/>
      <c r="S99" s="128"/>
      <c r="T99" s="129"/>
      <c r="U99" s="130"/>
      <c r="V99" s="125"/>
      <c r="W99" s="126"/>
      <c r="X99" s="126"/>
      <c r="Y99" s="126"/>
      <c r="Z99" s="131"/>
    </row>
    <row r="100" spans="1:26" s="32" customFormat="1" ht="24.95" customHeight="1">
      <c r="A100" s="69"/>
      <c r="B100" s="141" t="s">
        <v>74</v>
      </c>
      <c r="C100" s="120">
        <f t="shared" si="37"/>
        <v>0</v>
      </c>
      <c r="D100" s="121">
        <f t="shared" si="31"/>
        <v>0</v>
      </c>
      <c r="E100" s="122">
        <f t="shared" si="33"/>
        <v>0</v>
      </c>
      <c r="F100" s="122">
        <f t="shared" si="34"/>
        <v>0</v>
      </c>
      <c r="G100" s="122">
        <f t="shared" si="35"/>
        <v>0</v>
      </c>
      <c r="H100" s="123">
        <f t="shared" si="36"/>
        <v>0</v>
      </c>
      <c r="I100" s="124"/>
      <c r="J100" s="125"/>
      <c r="K100" s="126"/>
      <c r="L100" s="126"/>
      <c r="M100" s="126"/>
      <c r="N100" s="127"/>
      <c r="O100" s="124"/>
      <c r="P100" s="125"/>
      <c r="Q100" s="128"/>
      <c r="R100" s="128"/>
      <c r="S100" s="128"/>
      <c r="T100" s="129"/>
      <c r="U100" s="130"/>
      <c r="V100" s="125"/>
      <c r="W100" s="126"/>
      <c r="X100" s="126"/>
      <c r="Y100" s="126"/>
      <c r="Z100" s="131"/>
    </row>
    <row r="101" spans="1:26" s="32" customFormat="1" ht="24.95" customHeight="1">
      <c r="A101" s="69"/>
      <c r="B101" s="141" t="s">
        <v>67</v>
      </c>
      <c r="C101" s="120">
        <f t="shared" si="37"/>
        <v>0</v>
      </c>
      <c r="D101" s="121">
        <f t="shared" si="31"/>
        <v>0</v>
      </c>
      <c r="E101" s="122">
        <f t="shared" si="33"/>
        <v>0</v>
      </c>
      <c r="F101" s="122">
        <f t="shared" si="34"/>
        <v>0</v>
      </c>
      <c r="G101" s="122">
        <f t="shared" si="35"/>
        <v>0</v>
      </c>
      <c r="H101" s="123">
        <f t="shared" si="36"/>
        <v>0</v>
      </c>
      <c r="I101" s="124"/>
      <c r="J101" s="125"/>
      <c r="K101" s="126"/>
      <c r="L101" s="126"/>
      <c r="M101" s="126"/>
      <c r="N101" s="127"/>
      <c r="O101" s="124"/>
      <c r="P101" s="125"/>
      <c r="Q101" s="128"/>
      <c r="R101" s="128"/>
      <c r="S101" s="128"/>
      <c r="T101" s="129"/>
      <c r="U101" s="130"/>
      <c r="V101" s="125"/>
      <c r="W101" s="126"/>
      <c r="X101" s="126"/>
      <c r="Y101" s="126"/>
      <c r="Z101" s="131"/>
    </row>
    <row r="102" spans="1:26" s="32" customFormat="1" ht="24.95" customHeight="1">
      <c r="A102" s="85"/>
      <c r="B102" s="142" t="s">
        <v>75</v>
      </c>
      <c r="C102" s="120">
        <f t="shared" si="37"/>
        <v>0</v>
      </c>
      <c r="D102" s="121">
        <f t="shared" si="31"/>
        <v>0</v>
      </c>
      <c r="E102" s="122">
        <f t="shared" si="33"/>
        <v>0</v>
      </c>
      <c r="F102" s="122">
        <f t="shared" si="34"/>
        <v>0</v>
      </c>
      <c r="G102" s="122">
        <f t="shared" si="35"/>
        <v>0</v>
      </c>
      <c r="H102" s="123">
        <f t="shared" si="36"/>
        <v>0</v>
      </c>
      <c r="I102" s="124"/>
      <c r="J102" s="125"/>
      <c r="K102" s="126"/>
      <c r="L102" s="126"/>
      <c r="M102" s="126"/>
      <c r="N102" s="127"/>
      <c r="O102" s="124"/>
      <c r="P102" s="125"/>
      <c r="Q102" s="128"/>
      <c r="R102" s="128"/>
      <c r="S102" s="128"/>
      <c r="T102" s="129"/>
      <c r="U102" s="130"/>
      <c r="V102" s="125"/>
      <c r="W102" s="126"/>
      <c r="X102" s="126"/>
      <c r="Y102" s="126"/>
      <c r="Z102" s="131"/>
    </row>
    <row r="103" spans="1:26" s="33" customFormat="1" ht="24.95" customHeight="1">
      <c r="A103" s="159"/>
      <c r="B103" s="146" t="s">
        <v>49</v>
      </c>
      <c r="C103" s="160">
        <f t="shared" ref="C103:I103" si="38">SUM(C81:C102)</f>
        <v>2</v>
      </c>
      <c r="D103" s="161">
        <f t="shared" si="38"/>
        <v>465</v>
      </c>
      <c r="E103" s="162">
        <f t="shared" si="38"/>
        <v>150</v>
      </c>
      <c r="F103" s="162">
        <f t="shared" si="38"/>
        <v>0</v>
      </c>
      <c r="G103" s="162">
        <f t="shared" si="38"/>
        <v>60</v>
      </c>
      <c r="H103" s="163">
        <f t="shared" si="38"/>
        <v>255</v>
      </c>
      <c r="I103" s="164">
        <f t="shared" si="38"/>
        <v>0</v>
      </c>
      <c r="J103" s="165">
        <f>COUNTIF(J81:J102,"E")</f>
        <v>0</v>
      </c>
      <c r="K103" s="166">
        <f>SUM(K81:K102)</f>
        <v>0</v>
      </c>
      <c r="L103" s="166">
        <f>SUM(L81:L102)</f>
        <v>0</v>
      </c>
      <c r="M103" s="166">
        <f>SUM(M81:M102)</f>
        <v>0</v>
      </c>
      <c r="N103" s="167">
        <f>SUM(N81:N102)</f>
        <v>0</v>
      </c>
      <c r="O103" s="164">
        <f>SUM(O81:O102)</f>
        <v>19</v>
      </c>
      <c r="P103" s="165">
        <f>COUNTIF(P81:P102,"E")</f>
        <v>2</v>
      </c>
      <c r="Q103" s="168">
        <f>SUM(Q81:Q102)</f>
        <v>90</v>
      </c>
      <c r="R103" s="168">
        <f>SUM(R81:R102)</f>
        <v>0</v>
      </c>
      <c r="S103" s="168">
        <f>SUM(S81:S102)</f>
        <v>0</v>
      </c>
      <c r="T103" s="169">
        <f>SUM(T81:T102)</f>
        <v>150</v>
      </c>
      <c r="U103" s="164">
        <f>SUM(U81:U102)</f>
        <v>22</v>
      </c>
      <c r="V103" s="165">
        <f>COUNTIF(V81:V102,"E")</f>
        <v>0</v>
      </c>
      <c r="W103" s="170">
        <f>SUM(W81:W102)</f>
        <v>60</v>
      </c>
      <c r="X103" s="170">
        <f>SUM(X81:X102)</f>
        <v>0</v>
      </c>
      <c r="Y103" s="170">
        <f>SUM(Y81:Y102)</f>
        <v>60</v>
      </c>
      <c r="Z103" s="171">
        <f>SUM(Z81:Z102)</f>
        <v>105</v>
      </c>
    </row>
    <row r="104" spans="1:26" ht="20.100000000000001" customHeight="1">
      <c r="A104" s="152"/>
      <c r="B104" s="179" t="s">
        <v>93</v>
      </c>
      <c r="C104" s="153"/>
      <c r="D104" s="154"/>
      <c r="E104" s="155" t="s">
        <v>16</v>
      </c>
      <c r="F104" s="155" t="s">
        <v>17</v>
      </c>
      <c r="G104" s="155" t="s">
        <v>18</v>
      </c>
      <c r="H104" s="156" t="s">
        <v>19</v>
      </c>
      <c r="I104" s="157"/>
      <c r="J104" s="157"/>
      <c r="K104" s="155" t="s">
        <v>16</v>
      </c>
      <c r="L104" s="155" t="s">
        <v>17</v>
      </c>
      <c r="M104" s="155" t="s">
        <v>18</v>
      </c>
      <c r="N104" s="156" t="s">
        <v>19</v>
      </c>
      <c r="O104" s="157"/>
      <c r="P104" s="157"/>
      <c r="Q104" s="155" t="s">
        <v>16</v>
      </c>
      <c r="R104" s="155" t="s">
        <v>17</v>
      </c>
      <c r="S104" s="155" t="s">
        <v>18</v>
      </c>
      <c r="T104" s="156" t="s">
        <v>19</v>
      </c>
      <c r="U104" s="157"/>
      <c r="V104" s="157"/>
      <c r="W104" s="155" t="s">
        <v>16</v>
      </c>
      <c r="X104" s="155" t="s">
        <v>17</v>
      </c>
      <c r="Y104" s="155" t="s">
        <v>18</v>
      </c>
      <c r="Z104" s="158" t="s">
        <v>19</v>
      </c>
    </row>
    <row r="105" spans="1:26" ht="64.5" customHeight="1" thickBot="1">
      <c r="A105" s="34"/>
      <c r="B105" s="180"/>
      <c r="C105" s="135">
        <f t="shared" ref="C105:H105" si="39">C103+C49</f>
        <v>8</v>
      </c>
      <c r="D105" s="136">
        <f t="shared" si="39"/>
        <v>1206</v>
      </c>
      <c r="E105" s="133">
        <f t="shared" si="39"/>
        <v>499</v>
      </c>
      <c r="F105" s="133">
        <f t="shared" si="39"/>
        <v>45</v>
      </c>
      <c r="G105" s="133">
        <f t="shared" si="39"/>
        <v>315</v>
      </c>
      <c r="H105" s="134">
        <f t="shared" si="39"/>
        <v>347</v>
      </c>
      <c r="I105" s="137" t="str">
        <f t="shared" ref="I105:Z105" si="40">TEXT(I103+I49,0)</f>
        <v>30</v>
      </c>
      <c r="J105" s="138" t="str">
        <f t="shared" si="40"/>
        <v>4</v>
      </c>
      <c r="K105" s="133" t="str">
        <f t="shared" si="40"/>
        <v>199</v>
      </c>
      <c r="L105" s="133" t="str">
        <f t="shared" si="40"/>
        <v>0</v>
      </c>
      <c r="M105" s="133" t="str">
        <f t="shared" si="40"/>
        <v>180</v>
      </c>
      <c r="N105" s="134" t="str">
        <f t="shared" si="40"/>
        <v>62</v>
      </c>
      <c r="O105" s="137" t="str">
        <f t="shared" si="40"/>
        <v>30</v>
      </c>
      <c r="P105" s="138" t="str">
        <f t="shared" si="40"/>
        <v>4</v>
      </c>
      <c r="Q105" s="133" t="str">
        <f t="shared" si="40"/>
        <v>180</v>
      </c>
      <c r="R105" s="133" t="str">
        <f t="shared" si="40"/>
        <v>0</v>
      </c>
      <c r="S105" s="133" t="str">
        <f t="shared" si="40"/>
        <v>45</v>
      </c>
      <c r="T105" s="134" t="str">
        <f t="shared" si="40"/>
        <v>180</v>
      </c>
      <c r="U105" s="137" t="str">
        <f t="shared" si="40"/>
        <v>30</v>
      </c>
      <c r="V105" s="138" t="str">
        <f t="shared" si="40"/>
        <v>0</v>
      </c>
      <c r="W105" s="133" t="str">
        <f t="shared" si="40"/>
        <v>120</v>
      </c>
      <c r="X105" s="133" t="str">
        <f t="shared" si="40"/>
        <v>45</v>
      </c>
      <c r="Y105" s="133" t="str">
        <f t="shared" si="40"/>
        <v>90</v>
      </c>
      <c r="Z105" s="139" t="str">
        <f t="shared" si="40"/>
        <v>105</v>
      </c>
    </row>
    <row r="106" spans="1:26" ht="18.75" thickBot="1">
      <c r="A106" s="35"/>
      <c r="B106" s="36"/>
      <c r="C106" s="36" t="s">
        <v>6</v>
      </c>
      <c r="D106" s="36"/>
      <c r="E106" s="36"/>
      <c r="F106" s="36"/>
      <c r="G106" s="36"/>
      <c r="H106" s="36"/>
      <c r="I106" s="36"/>
      <c r="J106" s="36"/>
      <c r="K106" s="37"/>
      <c r="L106" s="38">
        <f>(VALUE(K105)+VALUE(L105)+VALUE(M105)+VALUE(N105))</f>
        <v>441</v>
      </c>
      <c r="M106" s="38"/>
      <c r="N106" s="39"/>
      <c r="O106" s="40"/>
      <c r="P106" s="36"/>
      <c r="Q106" s="37"/>
      <c r="R106" s="38">
        <f>(VALUE(Q105)+VALUE(R105)+VALUE(S105)+VALUE(T105))</f>
        <v>405</v>
      </c>
      <c r="S106" s="38"/>
      <c r="T106" s="39"/>
      <c r="U106" s="40"/>
      <c r="V106" s="36"/>
      <c r="W106" s="37"/>
      <c r="X106" s="38" t="str">
        <f>TEXT(W105+X105+Y105+Z105,0)</f>
        <v>360</v>
      </c>
      <c r="Y106" s="38"/>
      <c r="Z106" s="41"/>
    </row>
    <row r="107" spans="1:26" ht="4.9000000000000004" customHeight="1" thickBot="1">
      <c r="A107" s="35"/>
      <c r="B107" s="36"/>
      <c r="C107" s="36"/>
      <c r="D107" s="36"/>
      <c r="E107" s="36"/>
      <c r="F107" s="36"/>
      <c r="G107" s="36"/>
      <c r="H107" s="36"/>
      <c r="I107" s="36"/>
      <c r="J107" s="36"/>
      <c r="K107" s="48"/>
      <c r="L107" s="49"/>
      <c r="M107" s="49"/>
      <c r="N107" s="48"/>
      <c r="O107" s="36"/>
      <c r="P107" s="36"/>
      <c r="Q107" s="48"/>
      <c r="R107" s="49"/>
      <c r="S107" s="49"/>
      <c r="T107" s="48"/>
      <c r="U107" s="36"/>
      <c r="V107" s="36"/>
      <c r="W107" s="48"/>
      <c r="X107" s="49"/>
      <c r="Y107" s="49"/>
      <c r="Z107" s="50"/>
    </row>
    <row r="108" spans="1:26" s="31" customFormat="1" ht="30" customHeight="1">
      <c r="A108" s="30" t="s">
        <v>90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  <c r="P108" s="28"/>
      <c r="Q108" s="27"/>
      <c r="R108" s="27"/>
      <c r="S108" s="27"/>
      <c r="T108" s="27"/>
      <c r="U108" s="27"/>
      <c r="V108" s="27"/>
      <c r="W108" s="27"/>
      <c r="X108" s="27"/>
      <c r="Y108" s="27"/>
      <c r="Z108" s="29"/>
    </row>
    <row r="109" spans="1:26" ht="23.25">
      <c r="A109" s="81">
        <v>31</v>
      </c>
      <c r="B109" s="132" t="s">
        <v>62</v>
      </c>
      <c r="C109" s="102">
        <f t="shared" ref="C109:C114" si="41">COUNTIF(J109,"E")+COUNTIF(P109,"E")+COUNTIF(V109,"E")</f>
        <v>0</v>
      </c>
      <c r="D109" s="103">
        <f t="shared" ref="D109:D131" si="42">SUM(E109:H109)</f>
        <v>45</v>
      </c>
      <c r="E109" s="104">
        <f t="shared" ref="E109:H109" si="43">SUM(K109,Q109,W109)</f>
        <v>0</v>
      </c>
      <c r="F109" s="104">
        <f t="shared" si="43"/>
        <v>0</v>
      </c>
      <c r="G109" s="104">
        <f t="shared" si="43"/>
        <v>0</v>
      </c>
      <c r="H109" s="105">
        <f t="shared" si="43"/>
        <v>45</v>
      </c>
      <c r="I109" s="93"/>
      <c r="J109" s="94"/>
      <c r="K109" s="95"/>
      <c r="L109" s="95"/>
      <c r="M109" s="95"/>
      <c r="N109" s="96"/>
      <c r="O109" s="93">
        <v>4</v>
      </c>
      <c r="P109" s="94"/>
      <c r="Q109" s="113"/>
      <c r="R109" s="113"/>
      <c r="S109" s="113"/>
      <c r="T109" s="114">
        <v>45</v>
      </c>
      <c r="U109" s="93"/>
      <c r="V109" s="94"/>
      <c r="W109" s="95"/>
      <c r="X109" s="95"/>
      <c r="Y109" s="95"/>
      <c r="Z109" s="117"/>
    </row>
    <row r="110" spans="1:26" ht="23.25">
      <c r="A110" s="85">
        <v>32</v>
      </c>
      <c r="B110" s="119" t="s">
        <v>55</v>
      </c>
      <c r="C110" s="120">
        <f t="shared" si="41"/>
        <v>0</v>
      </c>
      <c r="D110" s="121">
        <f t="shared" si="42"/>
        <v>60</v>
      </c>
      <c r="E110" s="122">
        <f t="shared" ref="E110:E131" si="44">SUM(K110,Q110,W110)</f>
        <v>30</v>
      </c>
      <c r="F110" s="122">
        <f t="shared" ref="F110:F131" si="45">SUM(L110,R110,X110)</f>
        <v>0</v>
      </c>
      <c r="G110" s="122">
        <f t="shared" ref="G110:G131" si="46">SUM(M110,S110,Y110)</f>
        <v>0</v>
      </c>
      <c r="H110" s="123">
        <f t="shared" ref="H110:H131" si="47">SUM(N110,T110,Z110)</f>
        <v>30</v>
      </c>
      <c r="I110" s="124"/>
      <c r="J110" s="125"/>
      <c r="K110" s="126"/>
      <c r="L110" s="126"/>
      <c r="M110" s="126"/>
      <c r="N110" s="127"/>
      <c r="O110" s="124">
        <v>4</v>
      </c>
      <c r="P110" s="125"/>
      <c r="Q110" s="128">
        <v>30</v>
      </c>
      <c r="R110" s="128"/>
      <c r="S110" s="128"/>
      <c r="T110" s="129">
        <v>30</v>
      </c>
      <c r="U110" s="130"/>
      <c r="V110" s="125"/>
      <c r="W110" s="126"/>
      <c r="X110" s="126"/>
      <c r="Y110" s="126"/>
      <c r="Z110" s="131"/>
    </row>
    <row r="111" spans="1:26" ht="23.25">
      <c r="A111" s="85">
        <v>33</v>
      </c>
      <c r="B111" s="119" t="s">
        <v>63</v>
      </c>
      <c r="C111" s="120">
        <f t="shared" si="41"/>
        <v>1</v>
      </c>
      <c r="D111" s="121">
        <f t="shared" si="42"/>
        <v>30</v>
      </c>
      <c r="E111" s="122">
        <f t="shared" si="44"/>
        <v>15</v>
      </c>
      <c r="F111" s="122">
        <f t="shared" si="45"/>
        <v>0</v>
      </c>
      <c r="G111" s="122">
        <f t="shared" si="46"/>
        <v>15</v>
      </c>
      <c r="H111" s="123">
        <f t="shared" si="47"/>
        <v>0</v>
      </c>
      <c r="I111" s="124"/>
      <c r="J111" s="125"/>
      <c r="K111" s="126"/>
      <c r="L111" s="126"/>
      <c r="M111" s="126"/>
      <c r="N111" s="127"/>
      <c r="O111" s="124">
        <v>3</v>
      </c>
      <c r="P111" s="125" t="s">
        <v>12</v>
      </c>
      <c r="Q111" s="128">
        <v>15</v>
      </c>
      <c r="R111" s="128"/>
      <c r="S111" s="128">
        <v>15</v>
      </c>
      <c r="T111" s="129"/>
      <c r="U111" s="130"/>
      <c r="V111" s="125"/>
      <c r="W111" s="126"/>
      <c r="X111" s="126"/>
      <c r="Y111" s="126"/>
      <c r="Z111" s="131"/>
    </row>
    <row r="112" spans="1:26" ht="23.25">
      <c r="A112" s="85">
        <v>34</v>
      </c>
      <c r="B112" s="119" t="s">
        <v>56</v>
      </c>
      <c r="C112" s="120">
        <f t="shared" si="41"/>
        <v>1</v>
      </c>
      <c r="D112" s="121">
        <f t="shared" si="42"/>
        <v>30</v>
      </c>
      <c r="E112" s="122">
        <f t="shared" si="44"/>
        <v>15</v>
      </c>
      <c r="F112" s="122">
        <f t="shared" si="45"/>
        <v>0</v>
      </c>
      <c r="G112" s="122">
        <f t="shared" si="46"/>
        <v>15</v>
      </c>
      <c r="H112" s="123">
        <f t="shared" si="47"/>
        <v>0</v>
      </c>
      <c r="I112" s="124"/>
      <c r="J112" s="125"/>
      <c r="K112" s="126"/>
      <c r="L112" s="126"/>
      <c r="M112" s="126"/>
      <c r="N112" s="127"/>
      <c r="O112" s="124">
        <v>3</v>
      </c>
      <c r="P112" s="125" t="s">
        <v>12</v>
      </c>
      <c r="Q112" s="128">
        <v>15</v>
      </c>
      <c r="R112" s="128"/>
      <c r="S112" s="128">
        <v>15</v>
      </c>
      <c r="T112" s="129"/>
      <c r="U112" s="130"/>
      <c r="V112" s="125"/>
      <c r="W112" s="126"/>
      <c r="X112" s="126"/>
      <c r="Y112" s="126"/>
      <c r="Z112" s="131"/>
    </row>
    <row r="113" spans="1:26" ht="23.25">
      <c r="A113" s="85">
        <v>35</v>
      </c>
      <c r="B113" s="119" t="s">
        <v>57</v>
      </c>
      <c r="C113" s="120">
        <f t="shared" si="41"/>
        <v>0</v>
      </c>
      <c r="D113" s="121">
        <f t="shared" si="42"/>
        <v>30</v>
      </c>
      <c r="E113" s="122">
        <f t="shared" si="44"/>
        <v>15</v>
      </c>
      <c r="F113" s="122">
        <f t="shared" si="45"/>
        <v>0</v>
      </c>
      <c r="G113" s="122">
        <f t="shared" si="46"/>
        <v>15</v>
      </c>
      <c r="H113" s="123">
        <f t="shared" si="47"/>
        <v>0</v>
      </c>
      <c r="I113" s="124"/>
      <c r="J113" s="125"/>
      <c r="K113" s="126"/>
      <c r="L113" s="126"/>
      <c r="M113" s="126"/>
      <c r="N113" s="127"/>
      <c r="O113" s="124">
        <v>2</v>
      </c>
      <c r="P113" s="125"/>
      <c r="Q113" s="128">
        <v>15</v>
      </c>
      <c r="R113" s="128"/>
      <c r="S113" s="128">
        <v>15</v>
      </c>
      <c r="T113" s="129"/>
      <c r="U113" s="130"/>
      <c r="V113" s="125"/>
      <c r="W113" s="126"/>
      <c r="X113" s="126"/>
      <c r="Y113" s="126"/>
      <c r="Z113" s="131"/>
    </row>
    <row r="114" spans="1:26" ht="23.25">
      <c r="A114" s="87">
        <v>36</v>
      </c>
      <c r="B114" s="89" t="s">
        <v>44</v>
      </c>
      <c r="C114" s="120">
        <f t="shared" si="41"/>
        <v>0</v>
      </c>
      <c r="D114" s="121">
        <f t="shared" si="42"/>
        <v>30</v>
      </c>
      <c r="E114" s="122">
        <f t="shared" si="44"/>
        <v>15</v>
      </c>
      <c r="F114" s="122">
        <f t="shared" si="45"/>
        <v>0</v>
      </c>
      <c r="G114" s="122">
        <f t="shared" si="46"/>
        <v>15</v>
      </c>
      <c r="H114" s="123">
        <f t="shared" si="47"/>
        <v>0</v>
      </c>
      <c r="I114" s="124"/>
      <c r="J114" s="125"/>
      <c r="K114" s="126"/>
      <c r="L114" s="126"/>
      <c r="M114" s="126"/>
      <c r="N114" s="127"/>
      <c r="O114" s="124">
        <v>2</v>
      </c>
      <c r="P114" s="125"/>
      <c r="Q114" s="128">
        <v>15</v>
      </c>
      <c r="R114" s="128"/>
      <c r="S114" s="128">
        <v>15</v>
      </c>
      <c r="T114" s="129"/>
      <c r="U114" s="130"/>
      <c r="V114" s="125"/>
      <c r="W114" s="126"/>
      <c r="X114" s="126"/>
      <c r="Y114" s="126"/>
      <c r="Z114" s="131"/>
    </row>
    <row r="115" spans="1:26" ht="23.25">
      <c r="A115" s="69"/>
      <c r="B115" s="141" t="s">
        <v>76</v>
      </c>
      <c r="C115" s="120"/>
      <c r="D115" s="121">
        <f t="shared" si="42"/>
        <v>0</v>
      </c>
      <c r="E115" s="122">
        <f t="shared" si="44"/>
        <v>0</v>
      </c>
      <c r="F115" s="122">
        <f t="shared" si="45"/>
        <v>0</v>
      </c>
      <c r="G115" s="122">
        <f t="shared" si="46"/>
        <v>0</v>
      </c>
      <c r="H115" s="123">
        <f t="shared" si="47"/>
        <v>0</v>
      </c>
      <c r="I115" s="124"/>
      <c r="J115" s="125"/>
      <c r="K115" s="126"/>
      <c r="L115" s="126"/>
      <c r="M115" s="126"/>
      <c r="N115" s="127"/>
      <c r="O115" s="124"/>
      <c r="P115" s="125"/>
      <c r="Q115" s="128"/>
      <c r="R115" s="128"/>
      <c r="S115" s="128"/>
      <c r="T115" s="129"/>
      <c r="U115" s="130"/>
      <c r="V115" s="125"/>
      <c r="W115" s="126"/>
      <c r="X115" s="126"/>
      <c r="Y115" s="126"/>
      <c r="Z115" s="131"/>
    </row>
    <row r="116" spans="1:26" ht="23.25">
      <c r="A116" s="69"/>
      <c r="B116" s="141" t="s">
        <v>77</v>
      </c>
      <c r="C116" s="120"/>
      <c r="D116" s="121">
        <f t="shared" si="42"/>
        <v>0</v>
      </c>
      <c r="E116" s="122">
        <f t="shared" si="44"/>
        <v>0</v>
      </c>
      <c r="F116" s="122">
        <f t="shared" si="45"/>
        <v>0</v>
      </c>
      <c r="G116" s="122">
        <f t="shared" si="46"/>
        <v>0</v>
      </c>
      <c r="H116" s="123">
        <f t="shared" si="47"/>
        <v>0</v>
      </c>
      <c r="I116" s="124"/>
      <c r="J116" s="125"/>
      <c r="K116" s="126"/>
      <c r="L116" s="126"/>
      <c r="M116" s="126"/>
      <c r="N116" s="127"/>
      <c r="O116" s="124"/>
      <c r="P116" s="125"/>
      <c r="Q116" s="128"/>
      <c r="R116" s="128"/>
      <c r="S116" s="128"/>
      <c r="T116" s="129"/>
      <c r="U116" s="130"/>
      <c r="V116" s="125"/>
      <c r="W116" s="126"/>
      <c r="X116" s="126"/>
      <c r="Y116" s="126"/>
      <c r="Z116" s="131"/>
    </row>
    <row r="117" spans="1:26" ht="23.25">
      <c r="A117" s="85"/>
      <c r="B117" s="142" t="s">
        <v>74</v>
      </c>
      <c r="C117" s="120"/>
      <c r="D117" s="121">
        <f t="shared" si="42"/>
        <v>0</v>
      </c>
      <c r="E117" s="122">
        <f t="shared" si="44"/>
        <v>0</v>
      </c>
      <c r="F117" s="122">
        <f t="shared" si="45"/>
        <v>0</v>
      </c>
      <c r="G117" s="122">
        <f t="shared" si="46"/>
        <v>0</v>
      </c>
      <c r="H117" s="123">
        <f t="shared" si="47"/>
        <v>0</v>
      </c>
      <c r="I117" s="124"/>
      <c r="J117" s="125"/>
      <c r="K117" s="126"/>
      <c r="L117" s="126"/>
      <c r="M117" s="126"/>
      <c r="N117" s="127"/>
      <c r="O117" s="124"/>
      <c r="P117" s="125"/>
      <c r="Q117" s="128"/>
      <c r="R117" s="128"/>
      <c r="S117" s="128"/>
      <c r="T117" s="129"/>
      <c r="U117" s="130"/>
      <c r="V117" s="125"/>
      <c r="W117" s="126"/>
      <c r="X117" s="126"/>
      <c r="Y117" s="126"/>
      <c r="Z117" s="131"/>
    </row>
    <row r="118" spans="1:26" ht="23.25">
      <c r="A118" s="85">
        <v>37</v>
      </c>
      <c r="B118" s="119" t="s">
        <v>105</v>
      </c>
      <c r="C118" s="120"/>
      <c r="D118" s="121">
        <f t="shared" si="42"/>
        <v>15</v>
      </c>
      <c r="E118" s="122">
        <f t="shared" si="44"/>
        <v>0</v>
      </c>
      <c r="F118" s="122">
        <f t="shared" si="45"/>
        <v>0</v>
      </c>
      <c r="G118" s="122">
        <f t="shared" si="46"/>
        <v>0</v>
      </c>
      <c r="H118" s="123">
        <f t="shared" si="47"/>
        <v>15</v>
      </c>
      <c r="I118" s="124"/>
      <c r="J118" s="125"/>
      <c r="K118" s="126"/>
      <c r="L118" s="126"/>
      <c r="M118" s="126"/>
      <c r="N118" s="127"/>
      <c r="O118" s="124">
        <v>1</v>
      </c>
      <c r="P118" s="125"/>
      <c r="Q118" s="128"/>
      <c r="R118" s="128"/>
      <c r="S118" s="128"/>
      <c r="T118" s="129">
        <v>15</v>
      </c>
      <c r="U118" s="130"/>
      <c r="V118" s="125"/>
      <c r="W118" s="126"/>
      <c r="X118" s="126"/>
      <c r="Y118" s="126"/>
      <c r="Z118" s="131"/>
    </row>
    <row r="119" spans="1:26" ht="23.25">
      <c r="A119" s="85">
        <v>38</v>
      </c>
      <c r="B119" s="119" t="s">
        <v>40</v>
      </c>
      <c r="C119" s="120">
        <f>COUNTIF(J119,"E")+COUNTIF(P119,"E")+COUNTIF(V119,"E")</f>
        <v>0</v>
      </c>
      <c r="D119" s="121">
        <f t="shared" si="42"/>
        <v>60</v>
      </c>
      <c r="E119" s="122">
        <f t="shared" si="44"/>
        <v>0</v>
      </c>
      <c r="F119" s="122">
        <f t="shared" si="45"/>
        <v>0</v>
      </c>
      <c r="G119" s="122">
        <f t="shared" si="46"/>
        <v>0</v>
      </c>
      <c r="H119" s="123">
        <f t="shared" si="47"/>
        <v>60</v>
      </c>
      <c r="I119" s="124"/>
      <c r="J119" s="125"/>
      <c r="K119" s="126"/>
      <c r="L119" s="126"/>
      <c r="M119" s="126"/>
      <c r="N119" s="127"/>
      <c r="O119" s="124"/>
      <c r="P119" s="125"/>
      <c r="Q119" s="128"/>
      <c r="R119" s="128"/>
      <c r="S119" s="128"/>
      <c r="T119" s="129"/>
      <c r="U119" s="130">
        <v>11</v>
      </c>
      <c r="V119" s="125"/>
      <c r="W119" s="126"/>
      <c r="X119" s="126"/>
      <c r="Y119" s="126"/>
      <c r="Z119" s="131">
        <v>60</v>
      </c>
    </row>
    <row r="120" spans="1:26" ht="23.25">
      <c r="A120" s="85">
        <v>39</v>
      </c>
      <c r="B120" s="119" t="s">
        <v>39</v>
      </c>
      <c r="C120" s="120">
        <f>COUNTIF(J120,"E")+COUNTIF(P120,"E")+COUNTIF(V120,"E")</f>
        <v>0</v>
      </c>
      <c r="D120" s="121">
        <f t="shared" si="42"/>
        <v>45</v>
      </c>
      <c r="E120" s="122">
        <f t="shared" si="44"/>
        <v>0</v>
      </c>
      <c r="F120" s="122">
        <f t="shared" si="45"/>
        <v>0</v>
      </c>
      <c r="G120" s="122">
        <f t="shared" si="46"/>
        <v>0</v>
      </c>
      <c r="H120" s="123">
        <f t="shared" si="47"/>
        <v>45</v>
      </c>
      <c r="I120" s="124"/>
      <c r="J120" s="125"/>
      <c r="K120" s="126"/>
      <c r="L120" s="126"/>
      <c r="M120" s="126"/>
      <c r="N120" s="127"/>
      <c r="O120" s="124"/>
      <c r="P120" s="125"/>
      <c r="Q120" s="128"/>
      <c r="R120" s="128"/>
      <c r="S120" s="128"/>
      <c r="T120" s="129"/>
      <c r="U120" s="130">
        <v>3</v>
      </c>
      <c r="V120" s="125"/>
      <c r="W120" s="126"/>
      <c r="X120" s="126"/>
      <c r="Y120" s="126"/>
      <c r="Z120" s="131">
        <v>45</v>
      </c>
    </row>
    <row r="121" spans="1:26" ht="23.25">
      <c r="A121" s="85">
        <v>40</v>
      </c>
      <c r="B121" s="119" t="s">
        <v>60</v>
      </c>
      <c r="C121" s="120">
        <f t="shared" ref="C121:C131" si="48">COUNTIF(J121,"E")+COUNTIF(P121,"E")+COUNTIF(V121,"E")</f>
        <v>0</v>
      </c>
      <c r="D121" s="121">
        <f t="shared" si="42"/>
        <v>30</v>
      </c>
      <c r="E121" s="122">
        <f t="shared" si="44"/>
        <v>15</v>
      </c>
      <c r="F121" s="122">
        <f t="shared" si="45"/>
        <v>0</v>
      </c>
      <c r="G121" s="122">
        <f t="shared" si="46"/>
        <v>15</v>
      </c>
      <c r="H121" s="123">
        <f t="shared" si="47"/>
        <v>0</v>
      </c>
      <c r="I121" s="124"/>
      <c r="J121" s="125"/>
      <c r="K121" s="126"/>
      <c r="L121" s="126"/>
      <c r="M121" s="126"/>
      <c r="N121" s="127"/>
      <c r="O121" s="124"/>
      <c r="P121" s="125"/>
      <c r="Q121" s="128"/>
      <c r="R121" s="128"/>
      <c r="S121" s="128"/>
      <c r="T121" s="129"/>
      <c r="U121" s="130">
        <v>2</v>
      </c>
      <c r="V121" s="125"/>
      <c r="W121" s="126">
        <v>15</v>
      </c>
      <c r="X121" s="126"/>
      <c r="Y121" s="126">
        <v>15</v>
      </c>
      <c r="Z121" s="131"/>
    </row>
    <row r="122" spans="1:26" ht="23.25">
      <c r="A122" s="85">
        <v>41</v>
      </c>
      <c r="B122" s="140" t="s">
        <v>84</v>
      </c>
      <c r="C122" s="120">
        <f t="shared" si="48"/>
        <v>0</v>
      </c>
      <c r="D122" s="121">
        <f t="shared" si="42"/>
        <v>30</v>
      </c>
      <c r="E122" s="122">
        <f t="shared" si="44"/>
        <v>15</v>
      </c>
      <c r="F122" s="122">
        <f t="shared" si="45"/>
        <v>0</v>
      </c>
      <c r="G122" s="122">
        <f t="shared" si="46"/>
        <v>15</v>
      </c>
      <c r="H122" s="123">
        <f t="shared" si="47"/>
        <v>0</v>
      </c>
      <c r="I122" s="124"/>
      <c r="J122" s="125"/>
      <c r="K122" s="126"/>
      <c r="L122" s="126"/>
      <c r="M122" s="126"/>
      <c r="N122" s="127"/>
      <c r="O122" s="124"/>
      <c r="P122" s="125"/>
      <c r="Q122" s="128"/>
      <c r="R122" s="128"/>
      <c r="S122" s="128"/>
      <c r="T122" s="129"/>
      <c r="U122" s="130">
        <v>2</v>
      </c>
      <c r="V122" s="125"/>
      <c r="W122" s="126">
        <v>15</v>
      </c>
      <c r="X122" s="126"/>
      <c r="Y122" s="126">
        <v>15</v>
      </c>
      <c r="Z122" s="131"/>
    </row>
    <row r="123" spans="1:26" ht="23.25">
      <c r="A123" s="82">
        <v>42</v>
      </c>
      <c r="B123" s="145" t="s">
        <v>85</v>
      </c>
      <c r="C123" s="106">
        <f t="shared" si="48"/>
        <v>0</v>
      </c>
      <c r="D123" s="107">
        <f t="shared" si="42"/>
        <v>30</v>
      </c>
      <c r="E123" s="108">
        <f t="shared" si="44"/>
        <v>15</v>
      </c>
      <c r="F123" s="108">
        <f t="shared" si="45"/>
        <v>0</v>
      </c>
      <c r="G123" s="108">
        <f t="shared" si="46"/>
        <v>15</v>
      </c>
      <c r="H123" s="109">
        <f t="shared" si="47"/>
        <v>0</v>
      </c>
      <c r="I123" s="97"/>
      <c r="J123" s="98"/>
      <c r="K123" s="99"/>
      <c r="L123" s="99"/>
      <c r="M123" s="99"/>
      <c r="N123" s="100"/>
      <c r="O123" s="97"/>
      <c r="P123" s="98"/>
      <c r="Q123" s="115"/>
      <c r="R123" s="115"/>
      <c r="S123" s="115"/>
      <c r="T123" s="116"/>
      <c r="U123" s="101">
        <v>2</v>
      </c>
      <c r="V123" s="98"/>
      <c r="W123" s="99">
        <v>15</v>
      </c>
      <c r="X123" s="99"/>
      <c r="Y123" s="99">
        <v>15</v>
      </c>
      <c r="Z123" s="118"/>
    </row>
    <row r="124" spans="1:26" ht="23.25">
      <c r="A124" s="82">
        <v>43</v>
      </c>
      <c r="B124" s="83" t="s">
        <v>86</v>
      </c>
      <c r="C124" s="106">
        <f t="shared" si="48"/>
        <v>0</v>
      </c>
      <c r="D124" s="107">
        <f t="shared" si="42"/>
        <v>30</v>
      </c>
      <c r="E124" s="108">
        <f t="shared" si="44"/>
        <v>15</v>
      </c>
      <c r="F124" s="108">
        <f t="shared" si="45"/>
        <v>0</v>
      </c>
      <c r="G124" s="108">
        <f t="shared" si="46"/>
        <v>15</v>
      </c>
      <c r="H124" s="109">
        <f t="shared" si="47"/>
        <v>0</v>
      </c>
      <c r="I124" s="97"/>
      <c r="J124" s="98"/>
      <c r="K124" s="99"/>
      <c r="L124" s="99"/>
      <c r="M124" s="99"/>
      <c r="N124" s="100"/>
      <c r="O124" s="97"/>
      <c r="P124" s="98"/>
      <c r="Q124" s="115"/>
      <c r="R124" s="115"/>
      <c r="S124" s="115"/>
      <c r="T124" s="116"/>
      <c r="U124" s="101">
        <v>2</v>
      </c>
      <c r="V124" s="98"/>
      <c r="W124" s="99">
        <v>15</v>
      </c>
      <c r="X124" s="99"/>
      <c r="Y124" s="99">
        <v>15</v>
      </c>
      <c r="Z124" s="118"/>
    </row>
    <row r="125" spans="1:26" ht="23.25">
      <c r="A125" s="69"/>
      <c r="B125" s="147" t="s">
        <v>100</v>
      </c>
      <c r="C125" s="120">
        <f t="shared" si="48"/>
        <v>0</v>
      </c>
      <c r="D125" s="121">
        <f t="shared" si="42"/>
        <v>0</v>
      </c>
      <c r="E125" s="122">
        <f t="shared" si="44"/>
        <v>0</v>
      </c>
      <c r="F125" s="122">
        <f t="shared" si="45"/>
        <v>0</v>
      </c>
      <c r="G125" s="122">
        <f t="shared" si="46"/>
        <v>0</v>
      </c>
      <c r="H125" s="123">
        <f t="shared" si="47"/>
        <v>0</v>
      </c>
      <c r="I125" s="124"/>
      <c r="J125" s="125"/>
      <c r="K125" s="126"/>
      <c r="L125" s="126"/>
      <c r="M125" s="126"/>
      <c r="N125" s="127"/>
      <c r="O125" s="124"/>
      <c r="P125" s="125"/>
      <c r="Q125" s="128"/>
      <c r="R125" s="128"/>
      <c r="S125" s="128"/>
      <c r="T125" s="129"/>
      <c r="U125" s="130"/>
      <c r="V125" s="125"/>
      <c r="W125" s="126"/>
      <c r="X125" s="126"/>
      <c r="Y125" s="126"/>
      <c r="Z125" s="131"/>
    </row>
    <row r="126" spans="1:26" ht="23.25">
      <c r="A126" s="69"/>
      <c r="B126" s="141" t="s">
        <v>69</v>
      </c>
      <c r="C126" s="120">
        <f t="shared" si="48"/>
        <v>0</v>
      </c>
      <c r="D126" s="121">
        <f t="shared" si="42"/>
        <v>0</v>
      </c>
      <c r="E126" s="122">
        <f t="shared" si="44"/>
        <v>0</v>
      </c>
      <c r="F126" s="122">
        <f t="shared" si="45"/>
        <v>0</v>
      </c>
      <c r="G126" s="122">
        <f t="shared" si="46"/>
        <v>0</v>
      </c>
      <c r="H126" s="123">
        <f t="shared" si="47"/>
        <v>0</v>
      </c>
      <c r="I126" s="124"/>
      <c r="J126" s="125"/>
      <c r="K126" s="126"/>
      <c r="L126" s="126"/>
      <c r="M126" s="126"/>
      <c r="N126" s="127"/>
      <c r="O126" s="124"/>
      <c r="P126" s="125"/>
      <c r="Q126" s="128"/>
      <c r="R126" s="128"/>
      <c r="S126" s="128"/>
      <c r="T126" s="129"/>
      <c r="U126" s="130"/>
      <c r="V126" s="125"/>
      <c r="W126" s="126"/>
      <c r="X126" s="126"/>
      <c r="Y126" s="126"/>
      <c r="Z126" s="131"/>
    </row>
    <row r="127" spans="1:26" ht="23.25">
      <c r="A127" s="69"/>
      <c r="B127" s="141" t="s">
        <v>78</v>
      </c>
      <c r="C127" s="120">
        <f t="shared" si="48"/>
        <v>0</v>
      </c>
      <c r="D127" s="121">
        <f t="shared" si="42"/>
        <v>0</v>
      </c>
      <c r="E127" s="122">
        <f t="shared" si="44"/>
        <v>0</v>
      </c>
      <c r="F127" s="122">
        <f t="shared" si="45"/>
        <v>0</v>
      </c>
      <c r="G127" s="122">
        <f t="shared" si="46"/>
        <v>0</v>
      </c>
      <c r="H127" s="123">
        <f t="shared" si="47"/>
        <v>0</v>
      </c>
      <c r="I127" s="124"/>
      <c r="J127" s="125"/>
      <c r="K127" s="126"/>
      <c r="L127" s="126"/>
      <c r="M127" s="126"/>
      <c r="N127" s="127"/>
      <c r="O127" s="124"/>
      <c r="P127" s="125"/>
      <c r="Q127" s="128"/>
      <c r="R127" s="128"/>
      <c r="S127" s="128"/>
      <c r="T127" s="129"/>
      <c r="U127" s="130"/>
      <c r="V127" s="125"/>
      <c r="W127" s="126"/>
      <c r="X127" s="126"/>
      <c r="Y127" s="126"/>
      <c r="Z127" s="131"/>
    </row>
    <row r="128" spans="1:26" ht="23.25">
      <c r="A128" s="69"/>
      <c r="B128" s="141" t="s">
        <v>41</v>
      </c>
      <c r="C128" s="120">
        <f t="shared" si="48"/>
        <v>0</v>
      </c>
      <c r="D128" s="121">
        <f t="shared" si="42"/>
        <v>0</v>
      </c>
      <c r="E128" s="122">
        <f t="shared" si="44"/>
        <v>0</v>
      </c>
      <c r="F128" s="122">
        <f t="shared" si="45"/>
        <v>0</v>
      </c>
      <c r="G128" s="122">
        <f t="shared" si="46"/>
        <v>0</v>
      </c>
      <c r="H128" s="123">
        <f t="shared" si="47"/>
        <v>0</v>
      </c>
      <c r="I128" s="124"/>
      <c r="J128" s="125"/>
      <c r="K128" s="126"/>
      <c r="L128" s="126"/>
      <c r="M128" s="126"/>
      <c r="N128" s="127"/>
      <c r="O128" s="124"/>
      <c r="P128" s="125"/>
      <c r="Q128" s="128"/>
      <c r="R128" s="128"/>
      <c r="S128" s="128"/>
      <c r="T128" s="129"/>
      <c r="U128" s="130"/>
      <c r="V128" s="125"/>
      <c r="W128" s="126"/>
      <c r="X128" s="126"/>
      <c r="Y128" s="126"/>
      <c r="Z128" s="131"/>
    </row>
    <row r="129" spans="1:26" ht="23.25">
      <c r="A129" s="69"/>
      <c r="B129" s="141" t="s">
        <v>59</v>
      </c>
      <c r="C129" s="120">
        <f t="shared" si="48"/>
        <v>0</v>
      </c>
      <c r="D129" s="121">
        <f t="shared" si="42"/>
        <v>0</v>
      </c>
      <c r="E129" s="122">
        <f t="shared" si="44"/>
        <v>0</v>
      </c>
      <c r="F129" s="122">
        <f t="shared" si="45"/>
        <v>0</v>
      </c>
      <c r="G129" s="122">
        <f t="shared" si="46"/>
        <v>0</v>
      </c>
      <c r="H129" s="123">
        <f t="shared" si="47"/>
        <v>0</v>
      </c>
      <c r="I129" s="124"/>
      <c r="J129" s="125"/>
      <c r="K129" s="126"/>
      <c r="L129" s="126"/>
      <c r="M129" s="126"/>
      <c r="N129" s="127"/>
      <c r="O129" s="124"/>
      <c r="P129" s="125"/>
      <c r="Q129" s="128"/>
      <c r="R129" s="128"/>
      <c r="S129" s="128"/>
      <c r="T129" s="129"/>
      <c r="U129" s="130"/>
      <c r="V129" s="125"/>
      <c r="W129" s="126"/>
      <c r="X129" s="126"/>
      <c r="Y129" s="126"/>
      <c r="Z129" s="131"/>
    </row>
    <row r="130" spans="1:26" ht="23.25">
      <c r="A130" s="69"/>
      <c r="B130" s="141" t="s">
        <v>79</v>
      </c>
      <c r="C130" s="120">
        <f t="shared" si="48"/>
        <v>0</v>
      </c>
      <c r="D130" s="121">
        <f t="shared" si="42"/>
        <v>0</v>
      </c>
      <c r="E130" s="122">
        <f t="shared" si="44"/>
        <v>0</v>
      </c>
      <c r="F130" s="122">
        <f t="shared" si="45"/>
        <v>0</v>
      </c>
      <c r="G130" s="122">
        <f t="shared" si="46"/>
        <v>0</v>
      </c>
      <c r="H130" s="123">
        <f t="shared" si="47"/>
        <v>0</v>
      </c>
      <c r="I130" s="124"/>
      <c r="J130" s="125"/>
      <c r="K130" s="126"/>
      <c r="L130" s="126"/>
      <c r="M130" s="126"/>
      <c r="N130" s="127"/>
      <c r="O130" s="124"/>
      <c r="P130" s="125"/>
      <c r="Q130" s="128"/>
      <c r="R130" s="128"/>
      <c r="S130" s="128"/>
      <c r="T130" s="129"/>
      <c r="U130" s="130"/>
      <c r="V130" s="125"/>
      <c r="W130" s="126"/>
      <c r="X130" s="126"/>
      <c r="Y130" s="126"/>
      <c r="Z130" s="131"/>
    </row>
    <row r="131" spans="1:26" ht="23.25">
      <c r="A131" s="85"/>
      <c r="B131" s="142" t="s">
        <v>87</v>
      </c>
      <c r="C131" s="120">
        <f t="shared" si="48"/>
        <v>0</v>
      </c>
      <c r="D131" s="121">
        <f t="shared" si="42"/>
        <v>0</v>
      </c>
      <c r="E131" s="122">
        <f t="shared" si="44"/>
        <v>0</v>
      </c>
      <c r="F131" s="122">
        <f t="shared" si="45"/>
        <v>0</v>
      </c>
      <c r="G131" s="122">
        <f t="shared" si="46"/>
        <v>0</v>
      </c>
      <c r="H131" s="123">
        <f t="shared" si="47"/>
        <v>0</v>
      </c>
      <c r="I131" s="124"/>
      <c r="J131" s="125"/>
      <c r="K131" s="126"/>
      <c r="L131" s="126"/>
      <c r="M131" s="126"/>
      <c r="N131" s="127"/>
      <c r="O131" s="124"/>
      <c r="P131" s="125"/>
      <c r="Q131" s="128"/>
      <c r="R131" s="128"/>
      <c r="S131" s="128"/>
      <c r="T131" s="129"/>
      <c r="U131" s="130"/>
      <c r="V131" s="125"/>
      <c r="W131" s="126"/>
      <c r="X131" s="126"/>
      <c r="Y131" s="126"/>
      <c r="Z131" s="131"/>
    </row>
    <row r="132" spans="1:26" ht="23.25">
      <c r="A132" s="159"/>
      <c r="B132" s="146" t="s">
        <v>51</v>
      </c>
      <c r="C132" s="160">
        <f t="shared" ref="C132:I132" si="49">SUM(C109:C131)</f>
        <v>2</v>
      </c>
      <c r="D132" s="161">
        <f t="shared" si="49"/>
        <v>465</v>
      </c>
      <c r="E132" s="162">
        <f t="shared" si="49"/>
        <v>150</v>
      </c>
      <c r="F132" s="162">
        <f t="shared" si="49"/>
        <v>0</v>
      </c>
      <c r="G132" s="162">
        <f t="shared" si="49"/>
        <v>120</v>
      </c>
      <c r="H132" s="163">
        <f t="shared" si="49"/>
        <v>195</v>
      </c>
      <c r="I132" s="164">
        <f t="shared" si="49"/>
        <v>0</v>
      </c>
      <c r="J132" s="165">
        <f>COUNTIF(J109:J131,"E")</f>
        <v>0</v>
      </c>
      <c r="K132" s="166">
        <f>SUM(K109:K131)</f>
        <v>0</v>
      </c>
      <c r="L132" s="166">
        <f>SUM(L109:L131)</f>
        <v>0</v>
      </c>
      <c r="M132" s="166">
        <f>SUM(M109:M131)</f>
        <v>0</v>
      </c>
      <c r="N132" s="167">
        <f>SUM(N109:N131)</f>
        <v>0</v>
      </c>
      <c r="O132" s="164">
        <f>SUM(O109:O131)</f>
        <v>19</v>
      </c>
      <c r="P132" s="165">
        <f>COUNTIF(P109:P131,"E")</f>
        <v>2</v>
      </c>
      <c r="Q132" s="168">
        <f>SUM(Q109:Q131)</f>
        <v>90</v>
      </c>
      <c r="R132" s="168">
        <f>SUM(R109:R131)</f>
        <v>0</v>
      </c>
      <c r="S132" s="168">
        <f>SUM(S109:S131)</f>
        <v>60</v>
      </c>
      <c r="T132" s="169">
        <f>SUM(T109:T131)</f>
        <v>90</v>
      </c>
      <c r="U132" s="164">
        <f>SUM(U109:U131)</f>
        <v>22</v>
      </c>
      <c r="V132" s="165">
        <f>COUNTIF(V109:V131,"E")</f>
        <v>0</v>
      </c>
      <c r="W132" s="170">
        <f>SUM(W109:W131)</f>
        <v>60</v>
      </c>
      <c r="X132" s="170">
        <f>SUM(X109:X131)</f>
        <v>0</v>
      </c>
      <c r="Y132" s="170">
        <f>SUM(Y109:Y131)</f>
        <v>60</v>
      </c>
      <c r="Z132" s="171">
        <f>SUM(Z109:Z131)</f>
        <v>105</v>
      </c>
    </row>
    <row r="133" spans="1:26" ht="20.25">
      <c r="A133" s="152"/>
      <c r="B133" s="179" t="s">
        <v>94</v>
      </c>
      <c r="C133" s="153"/>
      <c r="D133" s="154"/>
      <c r="E133" s="155" t="s">
        <v>16</v>
      </c>
      <c r="F133" s="155" t="s">
        <v>17</v>
      </c>
      <c r="G133" s="155" t="s">
        <v>18</v>
      </c>
      <c r="H133" s="156" t="s">
        <v>19</v>
      </c>
      <c r="I133" s="157"/>
      <c r="J133" s="157"/>
      <c r="K133" s="155" t="s">
        <v>16</v>
      </c>
      <c r="L133" s="155" t="s">
        <v>17</v>
      </c>
      <c r="M133" s="155" t="s">
        <v>18</v>
      </c>
      <c r="N133" s="156" t="s">
        <v>19</v>
      </c>
      <c r="O133" s="157"/>
      <c r="P133" s="157"/>
      <c r="Q133" s="155" t="s">
        <v>16</v>
      </c>
      <c r="R133" s="155" t="s">
        <v>17</v>
      </c>
      <c r="S133" s="155" t="s">
        <v>18</v>
      </c>
      <c r="T133" s="156" t="s">
        <v>19</v>
      </c>
      <c r="U133" s="157"/>
      <c r="V133" s="157"/>
      <c r="W133" s="155" t="s">
        <v>16</v>
      </c>
      <c r="X133" s="155" t="s">
        <v>17</v>
      </c>
      <c r="Y133" s="155" t="s">
        <v>18</v>
      </c>
      <c r="Z133" s="158" t="s">
        <v>19</v>
      </c>
    </row>
    <row r="134" spans="1:26" ht="63" customHeight="1" thickBot="1">
      <c r="A134" s="34"/>
      <c r="B134" s="180"/>
      <c r="C134" s="135">
        <f>C132+C49</f>
        <v>8</v>
      </c>
      <c r="D134" s="136">
        <f>D132+D49</f>
        <v>1206</v>
      </c>
      <c r="E134" s="133">
        <f>E49+E132</f>
        <v>499</v>
      </c>
      <c r="F134" s="133">
        <f>F49+F132</f>
        <v>45</v>
      </c>
      <c r="G134" s="133">
        <f>G49+G132</f>
        <v>375</v>
      </c>
      <c r="H134" s="134">
        <f>H49+H132</f>
        <v>287</v>
      </c>
      <c r="I134" s="137" t="str">
        <f t="shared" ref="I134:Z134" si="50">TEXT(I132+I49,0)</f>
        <v>30</v>
      </c>
      <c r="J134" s="138" t="str">
        <f t="shared" si="50"/>
        <v>4</v>
      </c>
      <c r="K134" s="133" t="str">
        <f t="shared" si="50"/>
        <v>199</v>
      </c>
      <c r="L134" s="133" t="str">
        <f t="shared" si="50"/>
        <v>0</v>
      </c>
      <c r="M134" s="133" t="str">
        <f t="shared" si="50"/>
        <v>180</v>
      </c>
      <c r="N134" s="134" t="str">
        <f t="shared" si="50"/>
        <v>62</v>
      </c>
      <c r="O134" s="137" t="str">
        <f t="shared" si="50"/>
        <v>30</v>
      </c>
      <c r="P134" s="138" t="str">
        <f t="shared" si="50"/>
        <v>4</v>
      </c>
      <c r="Q134" s="133" t="str">
        <f t="shared" si="50"/>
        <v>180</v>
      </c>
      <c r="R134" s="133" t="str">
        <f t="shared" si="50"/>
        <v>0</v>
      </c>
      <c r="S134" s="133" t="str">
        <f t="shared" si="50"/>
        <v>105</v>
      </c>
      <c r="T134" s="134" t="str">
        <f t="shared" si="50"/>
        <v>120</v>
      </c>
      <c r="U134" s="137" t="str">
        <f t="shared" si="50"/>
        <v>30</v>
      </c>
      <c r="V134" s="138" t="str">
        <f t="shared" si="50"/>
        <v>0</v>
      </c>
      <c r="W134" s="133" t="str">
        <f t="shared" si="50"/>
        <v>120</v>
      </c>
      <c r="X134" s="133" t="str">
        <f t="shared" si="50"/>
        <v>45</v>
      </c>
      <c r="Y134" s="133" t="str">
        <f t="shared" si="50"/>
        <v>90</v>
      </c>
      <c r="Z134" s="139" t="str">
        <f t="shared" si="50"/>
        <v>105</v>
      </c>
    </row>
    <row r="135" spans="1:26" ht="18.75" thickBot="1">
      <c r="A135" s="35"/>
      <c r="B135" s="36"/>
      <c r="C135" s="36" t="s">
        <v>6</v>
      </c>
      <c r="D135" s="36"/>
      <c r="E135" s="36"/>
      <c r="F135" s="36"/>
      <c r="G135" s="36"/>
      <c r="H135" s="36"/>
      <c r="I135" s="36"/>
      <c r="J135" s="36"/>
      <c r="K135" s="37"/>
      <c r="L135" s="38">
        <f>(VALUE(K134)+VALUE(L134)+VALUE(M134)+VALUE(N134))</f>
        <v>441</v>
      </c>
      <c r="M135" s="38"/>
      <c r="N135" s="39"/>
      <c r="O135" s="40"/>
      <c r="P135" s="36"/>
      <c r="Q135" s="37"/>
      <c r="R135" s="38">
        <f>(VALUE(Q134)+VALUE(R134)+VALUE(S134)+VALUE(T134))</f>
        <v>405</v>
      </c>
      <c r="S135" s="38"/>
      <c r="T135" s="39"/>
      <c r="U135" s="40"/>
      <c r="V135" s="36"/>
      <c r="W135" s="37"/>
      <c r="X135" s="38" t="str">
        <f>TEXT(W134+X134+Y134+Z134,0)</f>
        <v>360</v>
      </c>
      <c r="Y135" s="38"/>
      <c r="Z135" s="41"/>
    </row>
    <row r="136" spans="1:26" ht="18">
      <c r="A136" s="35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75"/>
      <c r="M136" s="75"/>
      <c r="N136" s="36"/>
      <c r="O136" s="36"/>
      <c r="P136" s="36"/>
      <c r="Q136" s="36"/>
      <c r="R136" s="75"/>
      <c r="S136" s="75"/>
      <c r="T136" s="36"/>
      <c r="U136" s="36"/>
      <c r="V136" s="36"/>
      <c r="W136" s="36"/>
      <c r="X136" s="75"/>
      <c r="Y136" s="75"/>
      <c r="Z136" s="76"/>
    </row>
    <row r="137" spans="1:26" ht="22.9" customHeight="1">
      <c r="A137" s="35"/>
      <c r="B137" s="77" t="s">
        <v>118</v>
      </c>
      <c r="C137" s="36"/>
      <c r="D137" s="36"/>
      <c r="E137" s="36"/>
      <c r="F137" s="36"/>
      <c r="G137" s="36"/>
      <c r="H137" s="36"/>
      <c r="I137" s="36"/>
      <c r="J137" s="36"/>
      <c r="K137" s="36"/>
      <c r="L137" s="75"/>
      <c r="M137" s="75"/>
      <c r="N137" s="36"/>
      <c r="O137" s="36"/>
      <c r="P137" s="36"/>
      <c r="Q137" s="36"/>
      <c r="R137" s="75"/>
      <c r="S137" s="75"/>
      <c r="T137" s="36"/>
      <c r="U137" s="36"/>
      <c r="V137" s="36"/>
      <c r="W137" s="36"/>
      <c r="X137" s="75"/>
      <c r="Y137" s="75"/>
      <c r="Z137" s="76"/>
    </row>
    <row r="138" spans="1:26" ht="10.15" customHeight="1" thickBot="1">
      <c r="A138" s="51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3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4"/>
    </row>
    <row r="139" spans="1:26" ht="13.5" thickTop="1"/>
  </sheetData>
  <mergeCells count="27">
    <mergeCell ref="I9:I10"/>
    <mergeCell ref="J9:J10"/>
    <mergeCell ref="U9:U10"/>
    <mergeCell ref="V9:V10"/>
    <mergeCell ref="W9:Z9"/>
    <mergeCell ref="K10:N10"/>
    <mergeCell ref="Q10:T10"/>
    <mergeCell ref="W10:Z10"/>
    <mergeCell ref="K9:N9"/>
    <mergeCell ref="O9:O10"/>
    <mergeCell ref="P9:P10"/>
    <mergeCell ref="Q9:T9"/>
    <mergeCell ref="B133:B134"/>
    <mergeCell ref="F4:G4"/>
    <mergeCell ref="A7:A11"/>
    <mergeCell ref="B7:B11"/>
    <mergeCell ref="C7:C11"/>
    <mergeCell ref="D7:H7"/>
    <mergeCell ref="D8:D11"/>
    <mergeCell ref="E8:H8"/>
    <mergeCell ref="E9:E11"/>
    <mergeCell ref="F9:F11"/>
    <mergeCell ref="B48:B49"/>
    <mergeCell ref="B76:B77"/>
    <mergeCell ref="B104:B105"/>
    <mergeCell ref="G9:G11"/>
    <mergeCell ref="H9:H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8" fitToHeight="0" orientation="portrait" r:id="rId1"/>
  <headerFooter scaleWithDoc="0">
    <oddFooter>&amp;L&amp;6&amp;F, wydrukowano: &amp;D&amp;R&amp;6Strona: &amp;P/&amp;N</oddFooter>
  </headerFooter>
  <rowBreaks count="1" manualBreakCount="1">
    <brk id="79" max="25" man="1"/>
  </rowBreaks>
  <ignoredErrors>
    <ignoredError sqref="U25 I26:I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S2IBio1</vt:lpstr>
      <vt:lpstr>S2IBio1!Obszar_wydruku</vt:lpstr>
      <vt:lpstr>S2IBio1!Tytuły_wydruku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Krzysztof Dyrka</cp:lastModifiedBy>
  <cp:lastPrinted>2025-04-02T07:25:31Z</cp:lastPrinted>
  <dcterms:created xsi:type="dcterms:W3CDTF">2019-03-27T11:12:27Z</dcterms:created>
  <dcterms:modified xsi:type="dcterms:W3CDTF">2025-04-02T08:41:15Z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