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742CE161-582E-4793-863B-B21937C50A5A}" xr6:coauthVersionLast="47" xr6:coauthVersionMax="47" xr10:uidLastSave="{00000000-0000-0000-0000-000000000000}"/>
  <bookViews>
    <workbookView xWindow="-120" yWindow="-120" windowWidth="38640" windowHeight="21120" xr2:uid="{30784A00-C1E9-405C-8F05-7C4BDEB09C23}"/>
  </bookViews>
  <sheets>
    <sheet name="S2MiBM2" sheetId="1" r:id="rId1"/>
  </sheets>
  <definedNames>
    <definedName name="_xlnm.Print_Area" localSheetId="0">S2MiBM2!$A$1:$AE$68</definedName>
    <definedName name="_xlnm.Print_Titles" localSheetId="0">S2MiBM2!$1:$11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Z50" i="1"/>
  <c r="AA50" i="1"/>
  <c r="AB50" i="1"/>
  <c r="AC50" i="1"/>
  <c r="AD50" i="1"/>
  <c r="AE50" i="1"/>
  <c r="AC51" i="1" s="1"/>
  <c r="Z63" i="1"/>
  <c r="AA63" i="1"/>
  <c r="AB63" i="1"/>
  <c r="AC63" i="1"/>
  <c r="AD63" i="1"/>
  <c r="AE63" i="1"/>
  <c r="AC64" i="1"/>
  <c r="V10" i="1"/>
  <c r="P10" i="1"/>
  <c r="J10" i="1"/>
  <c r="O50" i="1" l="1"/>
  <c r="I50" i="1"/>
  <c r="U63" i="1" l="1"/>
  <c r="O63" i="1"/>
  <c r="I63" i="1"/>
  <c r="Y63" i="1"/>
  <c r="X63" i="1"/>
  <c r="W63" i="1"/>
  <c r="V63" i="1"/>
  <c r="T63" i="1"/>
  <c r="S63" i="1"/>
  <c r="R63" i="1"/>
  <c r="Q63" i="1"/>
  <c r="P63" i="1"/>
  <c r="N63" i="1"/>
  <c r="M63" i="1" l="1"/>
  <c r="L63" i="1"/>
  <c r="K63" i="1"/>
  <c r="J63" i="1"/>
  <c r="H63" i="1"/>
  <c r="D57" i="1"/>
  <c r="E57" i="1"/>
  <c r="F57" i="1"/>
  <c r="G57" i="1"/>
  <c r="C57" i="1" l="1"/>
  <c r="U42" i="1"/>
  <c r="U50" i="1" s="1"/>
  <c r="Y50" i="1" l="1"/>
  <c r="X50" i="1"/>
  <c r="W50" i="1"/>
  <c r="V50" i="1"/>
  <c r="T50" i="1"/>
  <c r="S50" i="1"/>
  <c r="R50" i="1"/>
  <c r="Q50" i="1"/>
  <c r="P50" i="1"/>
  <c r="N50" i="1"/>
  <c r="M50" i="1"/>
  <c r="L50" i="1"/>
  <c r="K50" i="1"/>
  <c r="J50" i="1"/>
  <c r="H50" i="1"/>
  <c r="B42" i="1"/>
  <c r="D42" i="1"/>
  <c r="E42" i="1"/>
  <c r="F42" i="1"/>
  <c r="G42" i="1"/>
  <c r="B43" i="1"/>
  <c r="D43" i="1"/>
  <c r="E43" i="1"/>
  <c r="F43" i="1"/>
  <c r="G43" i="1"/>
  <c r="B44" i="1"/>
  <c r="D44" i="1"/>
  <c r="E44" i="1"/>
  <c r="F44" i="1"/>
  <c r="G44" i="1"/>
  <c r="B45" i="1"/>
  <c r="D45" i="1"/>
  <c r="E45" i="1"/>
  <c r="F45" i="1"/>
  <c r="G45" i="1"/>
  <c r="B46" i="1"/>
  <c r="D46" i="1"/>
  <c r="E46" i="1"/>
  <c r="F46" i="1"/>
  <c r="G46" i="1"/>
  <c r="B47" i="1"/>
  <c r="D47" i="1"/>
  <c r="E47" i="1"/>
  <c r="F47" i="1"/>
  <c r="G47" i="1"/>
  <c r="B48" i="1"/>
  <c r="D48" i="1"/>
  <c r="E48" i="1"/>
  <c r="F48" i="1"/>
  <c r="G48" i="1"/>
  <c r="G41" i="1"/>
  <c r="F41" i="1"/>
  <c r="E41" i="1"/>
  <c r="D41" i="1"/>
  <c r="B41" i="1"/>
  <c r="B34" i="1"/>
  <c r="D34" i="1"/>
  <c r="E34" i="1"/>
  <c r="F34" i="1"/>
  <c r="G34" i="1"/>
  <c r="B33" i="1"/>
  <c r="D33" i="1"/>
  <c r="E33" i="1"/>
  <c r="F33" i="1"/>
  <c r="G33" i="1"/>
  <c r="B32" i="1"/>
  <c r="D32" i="1"/>
  <c r="E32" i="1"/>
  <c r="F32" i="1"/>
  <c r="G32" i="1"/>
  <c r="B35" i="1"/>
  <c r="D35" i="1"/>
  <c r="E35" i="1"/>
  <c r="F35" i="1"/>
  <c r="G35" i="1"/>
  <c r="B36" i="1"/>
  <c r="D36" i="1"/>
  <c r="E36" i="1"/>
  <c r="F36" i="1"/>
  <c r="G36" i="1"/>
  <c r="B37" i="1"/>
  <c r="D37" i="1"/>
  <c r="E37" i="1"/>
  <c r="F37" i="1"/>
  <c r="G37" i="1"/>
  <c r="B38" i="1"/>
  <c r="D38" i="1"/>
  <c r="E38" i="1"/>
  <c r="F38" i="1"/>
  <c r="G38" i="1"/>
  <c r="B39" i="1"/>
  <c r="D39" i="1"/>
  <c r="E39" i="1"/>
  <c r="F39" i="1"/>
  <c r="G39" i="1"/>
  <c r="B31" i="1"/>
  <c r="D31" i="1"/>
  <c r="E31" i="1"/>
  <c r="F31" i="1"/>
  <c r="G31" i="1"/>
  <c r="B22" i="1"/>
  <c r="D22" i="1"/>
  <c r="E22" i="1"/>
  <c r="F22" i="1"/>
  <c r="G22" i="1"/>
  <c r="B23" i="1"/>
  <c r="D23" i="1"/>
  <c r="E23" i="1"/>
  <c r="F23" i="1"/>
  <c r="G23" i="1"/>
  <c r="B25" i="1"/>
  <c r="D25" i="1"/>
  <c r="E25" i="1"/>
  <c r="F25" i="1"/>
  <c r="G25" i="1"/>
  <c r="B27" i="1"/>
  <c r="D27" i="1"/>
  <c r="E27" i="1"/>
  <c r="F27" i="1"/>
  <c r="G27" i="1"/>
  <c r="B28" i="1"/>
  <c r="D28" i="1"/>
  <c r="E28" i="1"/>
  <c r="F28" i="1"/>
  <c r="G28" i="1"/>
  <c r="B26" i="1"/>
  <c r="D26" i="1"/>
  <c r="E26" i="1"/>
  <c r="F26" i="1"/>
  <c r="G26" i="1"/>
  <c r="G24" i="1"/>
  <c r="F24" i="1"/>
  <c r="E24" i="1"/>
  <c r="D24" i="1"/>
  <c r="B24" i="1"/>
  <c r="B14" i="1"/>
  <c r="D14" i="1"/>
  <c r="E14" i="1"/>
  <c r="F14" i="1"/>
  <c r="G14" i="1"/>
  <c r="B15" i="1"/>
  <c r="D15" i="1"/>
  <c r="E15" i="1"/>
  <c r="F15" i="1"/>
  <c r="G15" i="1"/>
  <c r="B16" i="1"/>
  <c r="D16" i="1"/>
  <c r="E16" i="1"/>
  <c r="F16" i="1"/>
  <c r="G16" i="1"/>
  <c r="B17" i="1"/>
  <c r="D17" i="1"/>
  <c r="E17" i="1"/>
  <c r="F17" i="1"/>
  <c r="G17" i="1"/>
  <c r="B18" i="1"/>
  <c r="D18" i="1"/>
  <c r="E18" i="1"/>
  <c r="F18" i="1"/>
  <c r="G18" i="1"/>
  <c r="B19" i="1"/>
  <c r="D19" i="1"/>
  <c r="E19" i="1"/>
  <c r="F19" i="1"/>
  <c r="G19" i="1"/>
  <c r="B20" i="1"/>
  <c r="D20" i="1"/>
  <c r="E20" i="1"/>
  <c r="F20" i="1"/>
  <c r="G20" i="1"/>
  <c r="B13" i="1"/>
  <c r="C16" i="1" l="1"/>
  <c r="C24" i="1"/>
  <c r="C36" i="1"/>
  <c r="C20" i="1"/>
  <c r="C38" i="1"/>
  <c r="C31" i="1"/>
  <c r="C33" i="1"/>
  <c r="C42" i="1"/>
  <c r="C35" i="1"/>
  <c r="C37" i="1"/>
  <c r="C25" i="1"/>
  <c r="C34" i="1"/>
  <c r="C32" i="1"/>
  <c r="C41" i="1"/>
  <c r="C18" i="1"/>
  <c r="C39" i="1"/>
  <c r="C44" i="1"/>
  <c r="C15" i="1"/>
  <c r="C23" i="1"/>
  <c r="C46" i="1"/>
  <c r="C17" i="1"/>
  <c r="C27" i="1"/>
  <c r="C48" i="1"/>
  <c r="C43" i="1"/>
  <c r="C19" i="1"/>
  <c r="C26" i="1"/>
  <c r="C14" i="1"/>
  <c r="C22" i="1"/>
  <c r="C45" i="1"/>
  <c r="C47" i="1"/>
  <c r="C28" i="1"/>
  <c r="D13" i="1" l="1"/>
  <c r="E13" i="1"/>
  <c r="F13" i="1"/>
  <c r="G13" i="1"/>
  <c r="C13" i="1" l="1"/>
  <c r="B30" i="1"/>
  <c r="D30" i="1"/>
  <c r="D50" i="1" s="1"/>
  <c r="E30" i="1"/>
  <c r="E50" i="1" s="1"/>
  <c r="F30" i="1"/>
  <c r="F50" i="1" s="1"/>
  <c r="G30" i="1"/>
  <c r="G50" i="1" s="1"/>
  <c r="B54" i="1"/>
  <c r="D54" i="1"/>
  <c r="E54" i="1"/>
  <c r="F54" i="1"/>
  <c r="G54" i="1"/>
  <c r="B55" i="1"/>
  <c r="D55" i="1"/>
  <c r="E55" i="1"/>
  <c r="F55" i="1"/>
  <c r="G55" i="1"/>
  <c r="B56" i="1"/>
  <c r="D56" i="1"/>
  <c r="E56" i="1"/>
  <c r="F56" i="1"/>
  <c r="G56" i="1"/>
  <c r="B58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C59" i="1" l="1"/>
  <c r="C55" i="1"/>
  <c r="C58" i="1"/>
  <c r="C56" i="1"/>
  <c r="C61" i="1"/>
  <c r="C60" i="1"/>
  <c r="B50" i="1"/>
  <c r="B63" i="1"/>
  <c r="D63" i="1"/>
  <c r="G63" i="1"/>
  <c r="F63" i="1"/>
  <c r="E63" i="1"/>
  <c r="C30" i="1"/>
  <c r="K64" i="1"/>
  <c r="C54" i="1"/>
  <c r="C63" i="1" l="1"/>
  <c r="Q64" i="1"/>
  <c r="W64" i="1"/>
  <c r="Q51" i="1"/>
  <c r="K51" i="1"/>
  <c r="W51" i="1"/>
  <c r="C50" i="1" l="1"/>
</calcChain>
</file>

<file path=xl/sharedStrings.xml><?xml version="1.0" encoding="utf-8"?>
<sst xmlns="http://schemas.openxmlformats.org/spreadsheetml/2006/main" count="147" uniqueCount="77">
  <si>
    <t>WYDZIAŁ INŻYNIERII MECHANICZNEJ</t>
  </si>
  <si>
    <t>PLAN  STUDIÓW</t>
  </si>
  <si>
    <r>
      <t>Kierunek:</t>
    </r>
    <r>
      <rPr>
        <b/>
        <sz val="20"/>
        <color rgb="FF0070C0"/>
        <rFont val="Arial"/>
        <family val="2"/>
        <charset val="238"/>
      </rPr>
      <t xml:space="preserve"> </t>
    </r>
    <r>
      <rPr>
        <b/>
        <sz val="20"/>
        <color theme="9" tint="-0.499984740745262"/>
        <rFont val="Arial"/>
        <family val="2"/>
        <charset val="238"/>
      </rPr>
      <t>MECHANIKA I BUDOWA MASZYN</t>
    </r>
  </si>
  <si>
    <r>
      <t xml:space="preserve">Studia  </t>
    </r>
    <r>
      <rPr>
        <b/>
        <sz val="18"/>
        <rFont val="Arial"/>
        <family val="2"/>
        <charset val="238"/>
      </rPr>
      <t>STACJONARNE,</t>
    </r>
    <r>
      <rPr>
        <sz val="18"/>
        <rFont val="Arial"/>
        <family val="2"/>
        <charset val="238"/>
      </rPr>
      <t xml:space="preserve"> II stopnia - 3 semestralne</t>
    </r>
  </si>
  <si>
    <t>Dla naboru: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</si>
  <si>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</si>
  <si>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</si>
  <si>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</si>
  <si>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</si>
  <si>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</si>
  <si>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</si>
  <si>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</si>
  <si>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</si>
  <si>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</si>
  <si>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</si>
  <si>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</si>
  <si>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</si>
  <si>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</si>
  <si>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</si>
  <si>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</si>
  <si>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</si>
  <si>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</si>
  <si>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W</t>
  </si>
  <si>
    <t>C</t>
  </si>
  <si>
    <t>L</t>
  </si>
  <si>
    <t>P</t>
  </si>
  <si>
    <r>
      <rPr>
        <sz val="16"/>
        <rFont val="Arial CE"/>
        <charset val="238"/>
      </rPr>
      <t>Blok A</t>
    </r>
    <r>
      <rPr>
        <b/>
        <sz val="16"/>
        <rFont val="Arial CE"/>
        <charset val="238"/>
      </rPr>
      <t xml:space="preserve">  - Przedmioty ogólne</t>
    </r>
  </si>
  <si>
    <t>Zarządzanie projektem</t>
  </si>
  <si>
    <t>Podstawowe szkolenie z zakresu BHP</t>
  </si>
  <si>
    <t>0</t>
  </si>
  <si>
    <t>Z</t>
  </si>
  <si>
    <t>Zarządzanie ryzykiem</t>
  </si>
  <si>
    <t>Wyszukiwanie literatury naukowej</t>
  </si>
  <si>
    <t>Wprowadzenie do biznesu</t>
  </si>
  <si>
    <t>Przedmiot obieralny - język obcy</t>
  </si>
  <si>
    <t>Język angielski</t>
  </si>
  <si>
    <t>Język niemiecki</t>
  </si>
  <si>
    <r>
      <t xml:space="preserve">Blok B - </t>
    </r>
    <r>
      <rPr>
        <b/>
        <sz val="16"/>
        <rFont val="Arial CE"/>
        <charset val="238"/>
      </rPr>
      <t>Przedmioty podstawowe</t>
    </r>
  </si>
  <si>
    <t>E</t>
  </si>
  <si>
    <t>Analiza wytrzymałościowa konstrukcji mechanicznych</t>
  </si>
  <si>
    <t>Bezpieczeństwo i normy</t>
  </si>
  <si>
    <t>Podstawy optymalnego projektowania konstrukcji</t>
  </si>
  <si>
    <t>Kierunki rozwoju inżynierii mechanicznej</t>
  </si>
  <si>
    <t>Ekobilansowanie wyrobów i procesów</t>
  </si>
  <si>
    <r>
      <t xml:space="preserve">Blok C - </t>
    </r>
    <r>
      <rPr>
        <b/>
        <sz val="16"/>
        <rFont val="Arial CE"/>
        <charset val="238"/>
      </rPr>
      <t>Przedmioty kierunkowe</t>
    </r>
  </si>
  <si>
    <t>Kompozyty</t>
  </si>
  <si>
    <t>Wzornictwo przemysłowe</t>
  </si>
  <si>
    <t>Specyfikowanie geometrii wyrobów</t>
  </si>
  <si>
    <t>Modelowanie wspomagające projektowanie maszyn</t>
  </si>
  <si>
    <t>Dynamika maszyn</t>
  </si>
  <si>
    <t>Zastosowanie metod sztucznej inteligencji i systemów wizyjnych</t>
  </si>
  <si>
    <t>Modelowanie procesów bezubytkowych</t>
  </si>
  <si>
    <t>Obróbka precyzyjna i inżynieria powierzchni</t>
  </si>
  <si>
    <t>Technika współrzędnościowa</t>
  </si>
  <si>
    <t>Seminarium przeddyplomowe</t>
  </si>
  <si>
    <t>Seminarium dyplomowe</t>
  </si>
  <si>
    <t>Przygotowanie pracy dyplomowej</t>
  </si>
  <si>
    <t>Numeryczna mechanika płynów</t>
  </si>
  <si>
    <t>Projektowanie wirtualne z optymalizacją strukturalną</t>
  </si>
  <si>
    <t>Skanowanie przestrzenne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</si>
  <si>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Inżynieria wirtualna projektowania</t>
    </r>
  </si>
  <si>
    <t>Badania nieniszczące</t>
  </si>
  <si>
    <t>Projektowanie narzędzi specjalnych</t>
  </si>
  <si>
    <t>Digitalizacja obiektów</t>
  </si>
  <si>
    <t>Technologie przyrostowe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</si>
  <si>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Inżynieria produkcji</t>
    </r>
  </si>
  <si>
    <t>Liczba godzin zajęć w programie studiów drugiego stopnia kierunku mechanika i budowa maszyn: 1 186 godzin (w tym 1176 godzin w planie studiów i 10 godzin w formie egzaminów)</t>
  </si>
  <si>
    <t>Projektowanie współbieżne</t>
  </si>
  <si>
    <t>Optymalizacja topologiczna w projektowaniu</t>
  </si>
  <si>
    <t>Modelowanie układów dyskretnych i ciągłych</t>
  </si>
  <si>
    <t>Wizualizacja i przetwarzanie danych</t>
  </si>
  <si>
    <r>
      <t xml:space="preserve">Obowiązuje od roku akademickiego </t>
    </r>
    <r>
      <rPr>
        <b/>
        <sz val="14"/>
        <rFont val="Arial CE"/>
        <charset val="238"/>
      </rPr>
      <t>2023/2024</t>
    </r>
  </si>
  <si>
    <r>
      <t>Blok D1 - Przedmioty specjalności:</t>
    </r>
    <r>
      <rPr>
        <b/>
        <sz val="16"/>
        <rFont val="Arial"/>
        <family val="2"/>
        <charset val="238"/>
      </rPr>
      <t xml:space="preserve"> </t>
    </r>
    <r>
      <rPr>
        <b/>
        <sz val="16"/>
        <color theme="5" tint="-0.499984740745262"/>
        <rFont val="Arial"/>
        <family val="2"/>
        <charset val="238"/>
      </rPr>
      <t>Inżynieria wirtualna projektowania</t>
    </r>
  </si>
  <si>
    <r>
      <t>Blok D2 - Przedmioty specjalności:</t>
    </r>
    <r>
      <rPr>
        <b/>
        <sz val="16"/>
        <rFont val="Arial CE"/>
        <charset val="238"/>
      </rPr>
      <t xml:space="preserve"> </t>
    </r>
    <r>
      <rPr>
        <b/>
        <sz val="16"/>
        <color rgb="FF7030A0"/>
        <rFont val="Arial CE"/>
        <charset val="238"/>
      </rPr>
      <t xml:space="preserve"> </t>
    </r>
    <r>
      <rPr>
        <b/>
        <sz val="16"/>
        <color theme="5" tint="-0.499984740745262"/>
        <rFont val="Arial CE"/>
        <charset val="238"/>
      </rPr>
      <t>Inżynieria produkcji</t>
    </r>
  </si>
  <si>
    <t>Zatwierdzony przez Sentat Akademicki PP uchwałą Nr 169/2020-2024 z dnia 20.12.2023 r.</t>
  </si>
  <si>
    <t>Rapid tooling i virtual prototyping</t>
  </si>
  <si>
    <t>Metodyka prowadzenia badań doświadczalnych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</si>
</sst>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sz val="12"/>
      <name val="Arial CE"/>
      <family val="2"/>
      <charset val="238"/>
    </font>
    <font>
      <b/>
      <sz val="16"/>
      <color theme="5" tint="-0.499984740745262"/>
      <name val="Arial CE"/>
      <charset val="238"/>
    </font>
    <font>
      <sz val="18"/>
      <name val="ZurichCnEU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6"/>
      <name val="Arial CE"/>
      <charset val="238"/>
    </font>
    <font>
      <b/>
      <sz val="16"/>
      <color rgb="FF7030A0"/>
      <name val="Arial CE"/>
      <charset val="238"/>
    </font>
    <font>
      <sz val="12"/>
      <name val="Arial CE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Arial CE"/>
      <charset val="238"/>
    </font>
    <font>
      <b/>
      <sz val="14"/>
      <color rgb="FFC0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color theme="9" tint="-0.249977111117893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Bookman Old Style"/>
      <family val="1"/>
      <charset val="238"/>
    </font>
    <font>
      <sz val="20"/>
      <name val="Arial"/>
      <family val="2"/>
      <charset val="238"/>
    </font>
    <font>
      <b/>
      <sz val="20"/>
      <color rgb="FF0070C0"/>
      <name val="Arial"/>
      <family val="2"/>
      <charset val="238"/>
    </font>
    <font>
      <b/>
      <sz val="26"/>
      <name val="Bookman Old Style"/>
      <family val="1"/>
      <charset val="238"/>
    </font>
    <font>
      <b/>
      <sz val="28"/>
      <name val="Bookman Old Style"/>
      <family val="1"/>
      <charset val="238"/>
    </font>
    <font>
      <sz val="28"/>
      <color theme="3"/>
      <name val="SquareSlab711MdEU"/>
      <charset val="238"/>
    </font>
    <font>
      <b/>
      <sz val="24"/>
      <color rgb="FF002060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b/>
      <sz val="20"/>
      <color theme="9" tint="-0.499984740745262"/>
      <name val="Arial"/>
      <family val="2"/>
      <charset val="238"/>
    </font>
    <font>
      <sz val="16"/>
      <name val="Verdana"/>
      <family val="2"/>
      <charset val="238"/>
    </font>
    <font>
      <sz val="16"/>
      <color theme="0" tint="-0.499984740745262"/>
      <name val="Verdana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theme="5" tint="-0.499984740745262"/>
      <name val="Arial"/>
      <family val="2"/>
      <charset val="238"/>
    </font>
    <font>
      <sz val="28"/>
      <color rgb="FF0070C0"/>
      <name val="SquareSlab711MdEU"/>
      <charset val="238"/>
    </font>
    <font>
      <b/>
      <sz val="20"/>
      <color rgb="FFC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6E6"/>
        <bgColor indexed="64"/>
      </patternFill>
    </fill>
  </fills>
  <borders count="100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0" fontId="1" fillId="0" borderId="0"/>
    <xf numFmtId="0" fontId="28" fillId="0" borderId="0"/>
  </cellStyleXfs>
  <cellXfs count="25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0" xfId="0" applyFont="1" applyAlignment="1">
      <alignment horizontal="centerContinuous"/>
    </xf>
    <xf numFmtId="0" fontId="3" fillId="0" borderId="6" xfId="0" applyFont="1" applyBorder="1"/>
    <xf numFmtId="0" fontId="3" fillId="0" borderId="7" xfId="0" applyFont="1" applyBorder="1" applyAlignment="1">
      <alignment horizontal="centerContinuous"/>
    </xf>
    <xf numFmtId="0" fontId="3" fillId="0" borderId="8" xfId="0" applyFont="1" applyBorder="1"/>
    <xf numFmtId="3" fontId="6" fillId="3" borderId="10" xfId="0" applyNumberFormat="1" applyFont="1" applyFill="1" applyBorder="1" applyAlignment="1">
      <alignment horizontal="center" vertical="top" textRotation="90" readingOrder="1"/>
    </xf>
    <xf numFmtId="3" fontId="6" fillId="3" borderId="11" xfId="0" applyNumberFormat="1" applyFont="1" applyFill="1" applyBorder="1" applyAlignment="1">
      <alignment horizontal="center" vertical="top" textRotation="90" readingOrder="1"/>
    </xf>
    <xf numFmtId="3" fontId="6" fillId="4" borderId="12" xfId="0" applyNumberFormat="1" applyFont="1" applyFill="1" applyBorder="1" applyAlignment="1">
      <alignment horizontal="center" vertical="top" textRotation="90" readingOrder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2" borderId="0" xfId="1" applyFont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0" fillId="6" borderId="17" xfId="1" applyFont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0" fontId="10" fillId="6" borderId="20" xfId="1" applyFont="1" applyFill="1" applyBorder="1" applyAlignment="1">
      <alignment horizontal="center" vertical="center"/>
    </xf>
    <xf numFmtId="0" fontId="10" fillId="4" borderId="20" xfId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3" fillId="0" borderId="24" xfId="0" applyFont="1" applyBorder="1"/>
    <xf numFmtId="0" fontId="3" fillId="0" borderId="25" xfId="0" applyFont="1" applyBorder="1" applyAlignment="1">
      <alignment horizontal="centerContinuous"/>
    </xf>
    <xf numFmtId="0" fontId="3" fillId="0" borderId="25" xfId="0" applyFont="1" applyBorder="1"/>
    <xf numFmtId="0" fontId="10" fillId="6" borderId="27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10" fillId="4" borderId="18" xfId="1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1" fillId="2" borderId="0" xfId="1" applyFont="1" applyAlignment="1">
      <alignment horizontal="center" vertical="center"/>
    </xf>
    <xf numFmtId="0" fontId="17" fillId="6" borderId="28" xfId="1" applyFont="1" applyFill="1" applyBorder="1" applyAlignment="1">
      <alignment horizontal="center" vertical="center"/>
    </xf>
    <xf numFmtId="0" fontId="17" fillId="6" borderId="29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11" fillId="2" borderId="0" xfId="1" applyFont="1"/>
    <xf numFmtId="0" fontId="18" fillId="0" borderId="13" xfId="1" applyFont="1" applyFill="1" applyBorder="1" applyAlignment="1">
      <alignment vertical="center"/>
    </xf>
    <xf numFmtId="0" fontId="18" fillId="0" borderId="15" xfId="1" applyFont="1" applyFill="1" applyBorder="1" applyAlignment="1">
      <alignment vertical="center"/>
    </xf>
    <xf numFmtId="0" fontId="18" fillId="0" borderId="15" xfId="1" applyFont="1" applyFill="1" applyBorder="1" applyAlignment="1">
      <alignment horizontal="left" vertical="center"/>
    </xf>
    <xf numFmtId="0" fontId="19" fillId="0" borderId="24" xfId="1" applyFont="1" applyFill="1" applyBorder="1" applyAlignment="1">
      <alignment horizontal="center" vertical="center"/>
    </xf>
    <xf numFmtId="0" fontId="19" fillId="0" borderId="25" xfId="1" applyFont="1" applyFill="1" applyBorder="1" applyAlignment="1">
      <alignment horizontal="center" vertical="center"/>
    </xf>
    <xf numFmtId="0" fontId="11" fillId="0" borderId="0" xfId="0" applyFont="1"/>
    <xf numFmtId="0" fontId="11" fillId="0" borderId="3" xfId="0" applyFont="1" applyBorder="1"/>
    <xf numFmtId="0" fontId="2" fillId="0" borderId="3" xfId="0" applyFont="1" applyBorder="1"/>
    <xf numFmtId="0" fontId="21" fillId="0" borderId="34" xfId="3" applyFont="1" applyBorder="1" applyAlignment="1">
      <alignment horizontal="left" vertical="center"/>
    </xf>
    <xf numFmtId="0" fontId="21" fillId="0" borderId="0" xfId="3" applyFont="1"/>
    <xf numFmtId="0" fontId="32" fillId="0" borderId="0" xfId="0" applyFont="1" applyAlignment="1">
      <alignment vertical="center"/>
    </xf>
    <xf numFmtId="0" fontId="37" fillId="0" borderId="35" xfId="3" applyFont="1" applyBorder="1" applyAlignment="1">
      <alignment horizontal="right" vertical="center"/>
    </xf>
    <xf numFmtId="0" fontId="32" fillId="0" borderId="36" xfId="0" applyFont="1" applyBorder="1" applyAlignment="1">
      <alignment vertical="center"/>
    </xf>
    <xf numFmtId="0" fontId="11" fillId="0" borderId="36" xfId="0" applyFont="1" applyBorder="1"/>
    <xf numFmtId="0" fontId="38" fillId="0" borderId="36" xfId="0" applyFont="1" applyBorder="1" applyAlignment="1">
      <alignment horizontal="left" vertical="center" indent="2"/>
    </xf>
    <xf numFmtId="0" fontId="35" fillId="0" borderId="36" xfId="0" applyFont="1" applyBorder="1" applyAlignment="1">
      <alignment vertical="center"/>
    </xf>
    <xf numFmtId="0" fontId="35" fillId="8" borderId="36" xfId="0" applyFont="1" applyFill="1" applyBorder="1" applyAlignment="1">
      <alignment vertical="center"/>
    </xf>
    <xf numFmtId="0" fontId="11" fillId="8" borderId="36" xfId="0" applyFont="1" applyFill="1" applyBorder="1"/>
    <xf numFmtId="0" fontId="39" fillId="8" borderId="36" xfId="0" applyFont="1" applyFill="1" applyBorder="1"/>
    <xf numFmtId="0" fontId="17" fillId="2" borderId="32" xfId="1" applyFont="1" applyBorder="1"/>
    <xf numFmtId="0" fontId="19" fillId="0" borderId="32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0" fillId="5" borderId="43" xfId="1" applyFont="1" applyFill="1" applyBorder="1" applyAlignment="1">
      <alignment horizontal="center" vertical="center"/>
    </xf>
    <xf numFmtId="0" fontId="10" fillId="5" borderId="43" xfId="1" quotePrefix="1" applyFont="1" applyFill="1" applyBorder="1" applyAlignment="1">
      <alignment horizontal="center" vertical="center"/>
    </xf>
    <xf numFmtId="0" fontId="10" fillId="5" borderId="44" xfId="1" applyFont="1" applyFill="1" applyBorder="1" applyAlignment="1">
      <alignment horizontal="center" vertical="center"/>
    </xf>
    <xf numFmtId="0" fontId="10" fillId="5" borderId="45" xfId="1" quotePrefix="1" applyFont="1" applyFill="1" applyBorder="1" applyAlignment="1">
      <alignment horizontal="center" vertical="center"/>
    </xf>
    <xf numFmtId="0" fontId="10" fillId="5" borderId="44" xfId="1" quotePrefix="1" applyFont="1" applyFill="1" applyBorder="1" applyAlignment="1">
      <alignment horizontal="center" vertical="center"/>
    </xf>
    <xf numFmtId="0" fontId="10" fillId="5" borderId="45" xfId="1" applyFont="1" applyFill="1" applyBorder="1" applyAlignment="1">
      <alignment horizontal="center" vertical="center"/>
    </xf>
    <xf numFmtId="3" fontId="6" fillId="5" borderId="46" xfId="0" applyNumberFormat="1" applyFont="1" applyFill="1" applyBorder="1" applyAlignment="1">
      <alignment horizontal="center" vertical="top" textRotation="90" readingOrder="1"/>
    </xf>
    <xf numFmtId="0" fontId="36" fillId="0" borderId="0" xfId="0" applyFont="1"/>
    <xf numFmtId="0" fontId="35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21" fillId="0" borderId="0" xfId="3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9" fillId="0" borderId="0" xfId="0" applyFont="1"/>
    <xf numFmtId="0" fontId="4" fillId="0" borderId="0" xfId="3" applyFont="1" applyAlignment="1">
      <alignment horizontal="right" vertic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25" fillId="0" borderId="3" xfId="0" applyFont="1" applyBorder="1" applyAlignment="1">
      <alignment horizontal="left" wrapText="1"/>
    </xf>
    <xf numFmtId="0" fontId="26" fillId="0" borderId="0" xfId="0" applyFont="1"/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9" fillId="0" borderId="31" xfId="1" applyFont="1" applyFill="1" applyBorder="1" applyAlignment="1">
      <alignment horizontal="center" vertical="center"/>
    </xf>
    <xf numFmtId="0" fontId="11" fillId="0" borderId="35" xfId="0" applyFont="1" applyBorder="1"/>
    <xf numFmtId="0" fontId="7" fillId="7" borderId="5" xfId="0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12" fillId="0" borderId="0" xfId="0" applyFont="1" applyAlignment="1">
      <alignment horizontal="center"/>
    </xf>
    <xf numFmtId="0" fontId="13" fillId="0" borderId="3" xfId="0" applyFont="1" applyBorder="1" applyAlignment="1">
      <alignment vertical="center"/>
    </xf>
    <xf numFmtId="0" fontId="14" fillId="7" borderId="5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44" fillId="4" borderId="47" xfId="1" applyFont="1" applyFill="1" applyBorder="1" applyAlignment="1">
      <alignment horizontal="center" vertical="center"/>
    </xf>
    <xf numFmtId="0" fontId="44" fillId="2" borderId="18" xfId="1" applyFont="1" applyBorder="1" applyAlignment="1">
      <alignment horizontal="center" vertical="center"/>
    </xf>
    <xf numFmtId="0" fontId="44" fillId="2" borderId="65" xfId="1" applyFont="1" applyBorder="1" applyAlignment="1">
      <alignment horizontal="center" vertical="center"/>
    </xf>
    <xf numFmtId="0" fontId="44" fillId="5" borderId="43" xfId="1" applyFont="1" applyFill="1" applyBorder="1" applyAlignment="1">
      <alignment horizontal="center" vertical="center"/>
    </xf>
    <xf numFmtId="0" fontId="44" fillId="4" borderId="18" xfId="1" applyFont="1" applyFill="1" applyBorder="1" applyAlignment="1">
      <alignment horizontal="center" vertical="center"/>
    </xf>
    <xf numFmtId="0" fontId="44" fillId="5" borderId="47" xfId="1" applyFont="1" applyFill="1" applyBorder="1" applyAlignment="1">
      <alignment horizontal="center" vertical="center"/>
    </xf>
    <xf numFmtId="0" fontId="44" fillId="0" borderId="18" xfId="1" applyFont="1" applyFill="1" applyBorder="1" applyAlignment="1">
      <alignment horizontal="center" vertical="center"/>
    </xf>
    <xf numFmtId="0" fontId="44" fillId="0" borderId="51" xfId="1" applyFont="1" applyFill="1" applyBorder="1" applyAlignment="1">
      <alignment horizontal="center" vertical="center"/>
    </xf>
    <xf numFmtId="0" fontId="44" fillId="2" borderId="17" xfId="1" applyFont="1" applyBorder="1" applyAlignment="1">
      <alignment horizontal="center" vertical="center"/>
    </xf>
    <xf numFmtId="0" fontId="44" fillId="2" borderId="61" xfId="1" applyFont="1" applyBorder="1" applyAlignment="1">
      <alignment horizontal="center" vertical="center"/>
    </xf>
    <xf numFmtId="0" fontId="44" fillId="5" borderId="43" xfId="1" quotePrefix="1" applyFont="1" applyFill="1" applyBorder="1" applyAlignment="1">
      <alignment horizontal="center" vertical="center"/>
    </xf>
    <xf numFmtId="0" fontId="44" fillId="5" borderId="47" xfId="1" quotePrefix="1" applyFont="1" applyFill="1" applyBorder="1" applyAlignment="1">
      <alignment horizontal="center" vertical="center"/>
    </xf>
    <xf numFmtId="0" fontId="44" fillId="5" borderId="44" xfId="1" applyFont="1" applyFill="1" applyBorder="1" applyAlignment="1">
      <alignment horizontal="center" vertical="center"/>
    </xf>
    <xf numFmtId="0" fontId="44" fillId="4" borderId="17" xfId="1" applyFont="1" applyFill="1" applyBorder="1" applyAlignment="1">
      <alignment horizontal="center" vertical="center"/>
    </xf>
    <xf numFmtId="0" fontId="44" fillId="5" borderId="52" xfId="1" applyFont="1" applyFill="1" applyBorder="1" applyAlignment="1">
      <alignment horizontal="center" vertical="center"/>
    </xf>
    <xf numFmtId="0" fontId="44" fillId="0" borderId="17" xfId="1" applyFont="1" applyFill="1" applyBorder="1" applyAlignment="1">
      <alignment horizontal="center" vertical="center"/>
    </xf>
    <xf numFmtId="0" fontId="44" fillId="0" borderId="48" xfId="1" applyFont="1" applyFill="1" applyBorder="1" applyAlignment="1">
      <alignment horizontal="center" vertical="center"/>
    </xf>
    <xf numFmtId="0" fontId="44" fillId="4" borderId="62" xfId="1" applyFont="1" applyFill="1" applyBorder="1" applyAlignment="1">
      <alignment horizontal="center" vertical="center"/>
    </xf>
    <xf numFmtId="0" fontId="44" fillId="2" borderId="63" xfId="1" applyFont="1" applyBorder="1" applyAlignment="1">
      <alignment horizontal="center" vertical="center"/>
    </xf>
    <xf numFmtId="0" fontId="44" fillId="2" borderId="64" xfId="1" applyFont="1" applyBorder="1" applyAlignment="1">
      <alignment horizontal="center" vertical="center"/>
    </xf>
    <xf numFmtId="0" fontId="44" fillId="4" borderId="40" xfId="1" applyFont="1" applyFill="1" applyBorder="1" applyAlignment="1">
      <alignment horizontal="center" vertical="center"/>
    </xf>
    <xf numFmtId="0" fontId="44" fillId="2" borderId="26" xfId="1" applyFont="1" applyBorder="1" applyAlignment="1">
      <alignment horizontal="center" vertical="center"/>
    </xf>
    <xf numFmtId="0" fontId="44" fillId="2" borderId="59" xfId="1" applyFont="1" applyBorder="1" applyAlignment="1">
      <alignment horizontal="center" vertical="center"/>
    </xf>
    <xf numFmtId="0" fontId="44" fillId="4" borderId="41" xfId="1" applyFont="1" applyFill="1" applyBorder="1" applyAlignment="1">
      <alignment horizontal="center" vertical="center"/>
    </xf>
    <xf numFmtId="0" fontId="44" fillId="2" borderId="14" xfId="1" applyFont="1" applyBorder="1" applyAlignment="1">
      <alignment horizontal="center" vertical="center"/>
    </xf>
    <xf numFmtId="0" fontId="44" fillId="2" borderId="60" xfId="1" applyFont="1" applyBorder="1" applyAlignment="1">
      <alignment horizontal="center" vertical="center"/>
    </xf>
    <xf numFmtId="0" fontId="44" fillId="5" borderId="66" xfId="1" applyFont="1" applyFill="1" applyBorder="1" applyAlignment="1">
      <alignment horizontal="center" vertical="center"/>
    </xf>
    <xf numFmtId="0" fontId="44" fillId="4" borderId="67" xfId="1" applyFont="1" applyFill="1" applyBorder="1" applyAlignment="1">
      <alignment horizontal="center" vertical="center"/>
    </xf>
    <xf numFmtId="0" fontId="44" fillId="5" borderId="69" xfId="1" applyFont="1" applyFill="1" applyBorder="1" applyAlignment="1">
      <alignment horizontal="center" vertical="center"/>
    </xf>
    <xf numFmtId="0" fontId="44" fillId="0" borderId="67" xfId="1" applyFont="1" applyFill="1" applyBorder="1" applyAlignment="1">
      <alignment horizontal="center" vertical="center"/>
    </xf>
    <xf numFmtId="0" fontId="44" fillId="0" borderId="70" xfId="1" applyFont="1" applyFill="1" applyBorder="1" applyAlignment="1">
      <alignment horizontal="center" vertical="center"/>
    </xf>
    <xf numFmtId="0" fontId="44" fillId="5" borderId="44" xfId="1" quotePrefix="1" applyFont="1" applyFill="1" applyBorder="1" applyAlignment="1">
      <alignment horizontal="center" vertical="center"/>
    </xf>
    <xf numFmtId="0" fontId="44" fillId="4" borderId="69" xfId="1" applyFont="1" applyFill="1" applyBorder="1" applyAlignment="1">
      <alignment horizontal="center" vertical="center"/>
    </xf>
    <xf numFmtId="0" fontId="44" fillId="2" borderId="67" xfId="1" applyFont="1" applyBorder="1" applyAlignment="1">
      <alignment horizontal="center" vertical="center"/>
    </xf>
    <xf numFmtId="0" fontId="44" fillId="2" borderId="72" xfId="1" applyFont="1" applyBorder="1" applyAlignment="1">
      <alignment horizontal="center" vertical="center"/>
    </xf>
    <xf numFmtId="0" fontId="46" fillId="0" borderId="14" xfId="1" applyFont="1" applyFill="1" applyBorder="1" applyAlignment="1">
      <alignment horizontal="center" vertical="center"/>
    </xf>
    <xf numFmtId="0" fontId="44" fillId="4" borderId="52" xfId="1" applyFont="1" applyFill="1" applyBorder="1" applyAlignment="1">
      <alignment horizontal="center" vertical="center"/>
    </xf>
    <xf numFmtId="3" fontId="45" fillId="4" borderId="18" xfId="0" applyNumberFormat="1" applyFont="1" applyFill="1" applyBorder="1" applyAlignment="1">
      <alignment horizontal="center" vertical="top" textRotation="90" readingOrder="1"/>
    </xf>
    <xf numFmtId="0" fontId="44" fillId="4" borderId="63" xfId="1" applyFont="1" applyFill="1" applyBorder="1" applyAlignment="1">
      <alignment horizontal="center" vertical="center"/>
    </xf>
    <xf numFmtId="0" fontId="44" fillId="7" borderId="21" xfId="0" applyFont="1" applyFill="1" applyBorder="1" applyAlignment="1">
      <alignment horizontal="left" vertical="center" indent="1"/>
    </xf>
    <xf numFmtId="0" fontId="7" fillId="7" borderId="77" xfId="0" applyFont="1" applyFill="1" applyBorder="1" applyAlignment="1">
      <alignment horizontal="left" vertical="center" indent="1"/>
    </xf>
    <xf numFmtId="0" fontId="7" fillId="0" borderId="77" xfId="0" applyFont="1" applyBorder="1" applyAlignment="1">
      <alignment horizontal="left" vertical="center" indent="1"/>
    </xf>
    <xf numFmtId="0" fontId="13" fillId="0" borderId="77" xfId="0" applyFont="1" applyBorder="1" applyAlignment="1">
      <alignment vertical="center"/>
    </xf>
    <xf numFmtId="0" fontId="12" fillId="0" borderId="77" xfId="0" applyFont="1" applyBorder="1" applyAlignment="1">
      <alignment horizontal="center"/>
    </xf>
    <xf numFmtId="0" fontId="13" fillId="0" borderId="78" xfId="0" applyFont="1" applyBorder="1" applyAlignment="1">
      <alignment vertical="center"/>
    </xf>
    <xf numFmtId="0" fontId="47" fillId="0" borderId="0" xfId="0" applyFont="1"/>
    <xf numFmtId="0" fontId="47" fillId="0" borderId="9" xfId="0" applyFont="1" applyBorder="1"/>
    <xf numFmtId="0" fontId="28" fillId="0" borderId="15" xfId="1" applyFont="1" applyFill="1" applyBorder="1" applyAlignment="1">
      <alignment horizontal="center" vertical="center"/>
    </xf>
    <xf numFmtId="0" fontId="46" fillId="0" borderId="15" xfId="1" applyFont="1" applyFill="1" applyBorder="1" applyAlignment="1">
      <alignment horizontal="center" vertical="center"/>
    </xf>
    <xf numFmtId="0" fontId="44" fillId="5" borderId="73" xfId="1" applyFont="1" applyFill="1" applyBorder="1" applyAlignment="1">
      <alignment horizontal="center" vertical="center"/>
    </xf>
    <xf numFmtId="0" fontId="44" fillId="5" borderId="62" xfId="1" applyFont="1" applyFill="1" applyBorder="1" applyAlignment="1">
      <alignment horizontal="center" vertical="center"/>
    </xf>
    <xf numFmtId="0" fontId="44" fillId="0" borderId="63" xfId="1" applyFont="1" applyFill="1" applyBorder="1" applyAlignment="1">
      <alignment horizontal="center" vertical="center"/>
    </xf>
    <xf numFmtId="0" fontId="44" fillId="0" borderId="75" xfId="1" applyFont="1" applyFill="1" applyBorder="1" applyAlignment="1">
      <alignment horizontal="center" vertical="center"/>
    </xf>
    <xf numFmtId="0" fontId="44" fillId="5" borderId="73" xfId="1" quotePrefix="1" applyFont="1" applyFill="1" applyBorder="1" applyAlignment="1">
      <alignment horizontal="center" vertical="center"/>
    </xf>
    <xf numFmtId="0" fontId="46" fillId="0" borderId="79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0" borderId="64" xfId="0" applyFont="1" applyBorder="1" applyAlignment="1">
      <alignment horizontal="center" vertical="center"/>
    </xf>
    <xf numFmtId="0" fontId="46" fillId="0" borderId="80" xfId="0" applyFont="1" applyBorder="1" applyAlignment="1">
      <alignment horizontal="center" vertical="center"/>
    </xf>
    <xf numFmtId="0" fontId="46" fillId="0" borderId="81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7" fillId="0" borderId="30" xfId="0" applyFont="1" applyBorder="1"/>
    <xf numFmtId="0" fontId="47" fillId="0" borderId="15" xfId="0" applyFont="1" applyBorder="1" applyAlignment="1">
      <alignment horizontal="centerContinuous"/>
    </xf>
    <xf numFmtId="0" fontId="47" fillId="0" borderId="82" xfId="0" applyFont="1" applyBorder="1"/>
    <xf numFmtId="0" fontId="47" fillId="0" borderId="13" xfId="0" applyFont="1" applyBorder="1"/>
    <xf numFmtId="3" fontId="45" fillId="4" borderId="69" xfId="0" applyNumberFormat="1" applyFont="1" applyFill="1" applyBorder="1" applyAlignment="1">
      <alignment horizontal="center" vertical="top" textRotation="90" readingOrder="1"/>
    </xf>
    <xf numFmtId="3" fontId="45" fillId="3" borderId="67" xfId="0" applyNumberFormat="1" applyFont="1" applyFill="1" applyBorder="1" applyAlignment="1">
      <alignment horizontal="center" vertical="top" textRotation="90" readingOrder="1"/>
    </xf>
    <xf numFmtId="3" fontId="45" fillId="3" borderId="72" xfId="0" applyNumberFormat="1" applyFont="1" applyFill="1" applyBorder="1" applyAlignment="1">
      <alignment horizontal="center" vertical="top" textRotation="90" readingOrder="1"/>
    </xf>
    <xf numFmtId="3" fontId="45" fillId="5" borderId="66" xfId="0" applyNumberFormat="1" applyFont="1" applyFill="1" applyBorder="1" applyAlignment="1">
      <alignment horizontal="center" vertical="top" textRotation="90" readingOrder="1"/>
    </xf>
    <xf numFmtId="3" fontId="45" fillId="4" borderId="68" xfId="0" applyNumberFormat="1" applyFont="1" applyFill="1" applyBorder="1" applyAlignment="1">
      <alignment horizontal="center" vertical="top" textRotation="90" readingOrder="1"/>
    </xf>
    <xf numFmtId="3" fontId="45" fillId="3" borderId="68" xfId="0" applyNumberFormat="1" applyFont="1" applyFill="1" applyBorder="1" applyAlignment="1">
      <alignment horizontal="center" vertical="top" textRotation="90" readingOrder="1"/>
    </xf>
    <xf numFmtId="3" fontId="45" fillId="5" borderId="69" xfId="0" applyNumberFormat="1" applyFont="1" applyFill="1" applyBorder="1" applyAlignment="1">
      <alignment horizontal="center" vertical="top" textRotation="90" readingOrder="1"/>
    </xf>
    <xf numFmtId="3" fontId="45" fillId="3" borderId="70" xfId="0" applyNumberFormat="1" applyFont="1" applyFill="1" applyBorder="1" applyAlignment="1">
      <alignment horizontal="center" vertical="top" textRotation="90" readingOrder="1"/>
    </xf>
    <xf numFmtId="3" fontId="45" fillId="3" borderId="84" xfId="0" applyNumberFormat="1" applyFont="1" applyFill="1" applyBorder="1" applyAlignment="1">
      <alignment horizontal="center" vertical="top" textRotation="90" readingOrder="1"/>
    </xf>
    <xf numFmtId="0" fontId="44" fillId="7" borderId="83" xfId="0" applyFont="1" applyFill="1" applyBorder="1" applyAlignment="1">
      <alignment horizontal="left" vertical="center" indent="1"/>
    </xf>
    <xf numFmtId="0" fontId="40" fillId="8" borderId="85" xfId="0" applyFont="1" applyFill="1" applyBorder="1" applyAlignment="1">
      <alignment horizontal="right"/>
    </xf>
    <xf numFmtId="0" fontId="2" fillId="0" borderId="5" xfId="0" applyFont="1" applyBorder="1"/>
    <xf numFmtId="0" fontId="27" fillId="0" borderId="5" xfId="0" applyFont="1" applyBorder="1"/>
    <xf numFmtId="0" fontId="42" fillId="2" borderId="88" xfId="1" applyFont="1" applyBorder="1" applyAlignment="1">
      <alignment horizontal="left" vertical="center" wrapText="1" indent="1"/>
    </xf>
    <xf numFmtId="0" fontId="42" fillId="2" borderId="89" xfId="1" applyFont="1" applyBorder="1" applyAlignment="1">
      <alignment horizontal="left" vertical="center" wrapText="1" indent="1"/>
    </xf>
    <xf numFmtId="0" fontId="42" fillId="2" borderId="90" xfId="1" applyFont="1" applyBorder="1" applyAlignment="1">
      <alignment horizontal="left" vertical="center" wrapText="1" indent="1"/>
    </xf>
    <xf numFmtId="0" fontId="42" fillId="2" borderId="88" xfId="1" applyFont="1" applyBorder="1" applyAlignment="1">
      <alignment horizontal="left" vertical="center" indent="1"/>
    </xf>
    <xf numFmtId="0" fontId="43" fillId="2" borderId="90" xfId="1" applyFont="1" applyBorder="1" applyAlignment="1">
      <alignment horizontal="left" vertical="center" indent="1"/>
    </xf>
    <xf numFmtId="0" fontId="42" fillId="2" borderId="5" xfId="1" applyFont="1" applyBorder="1" applyAlignment="1">
      <alignment horizontal="left" vertical="center" indent="3"/>
    </xf>
    <xf numFmtId="0" fontId="42" fillId="2" borderId="87" xfId="1" applyFont="1" applyBorder="1" applyAlignment="1">
      <alignment horizontal="left" vertical="center" indent="3"/>
    </xf>
    <xf numFmtId="0" fontId="42" fillId="2" borderId="89" xfId="1" applyFont="1" applyBorder="1" applyAlignment="1">
      <alignment horizontal="left" vertical="center" indent="1"/>
    </xf>
    <xf numFmtId="0" fontId="42" fillId="2" borderId="91" xfId="1" applyFont="1" applyBorder="1" applyAlignment="1">
      <alignment horizontal="left" vertical="center" indent="1"/>
    </xf>
    <xf numFmtId="0" fontId="42" fillId="2" borderId="92" xfId="1" applyFont="1" applyBorder="1" applyAlignment="1">
      <alignment horizontal="left" vertical="center" indent="1"/>
    </xf>
    <xf numFmtId="0" fontId="42" fillId="2" borderId="92" xfId="1" applyFont="1" applyBorder="1" applyAlignment="1">
      <alignment horizontal="left" vertical="center" indent="1" shrinkToFit="1"/>
    </xf>
    <xf numFmtId="0" fontId="42" fillId="2" borderId="93" xfId="1" applyFont="1" applyBorder="1" applyAlignment="1">
      <alignment horizontal="left" vertical="center" indent="1"/>
    </xf>
    <xf numFmtId="0" fontId="3" fillId="0" borderId="5" xfId="0" applyFont="1" applyBorder="1"/>
    <xf numFmtId="0" fontId="14" fillId="2" borderId="94" xfId="1" applyFont="1" applyBorder="1" applyAlignment="1">
      <alignment horizontal="left" vertical="center" indent="1"/>
    </xf>
    <xf numFmtId="0" fontId="2" fillId="0" borderId="95" xfId="0" applyFont="1" applyBorder="1"/>
    <xf numFmtId="0" fontId="49" fillId="0" borderId="36" xfId="3" applyFont="1" applyBorder="1" applyAlignment="1">
      <alignment horizontal="right" vertical="center"/>
    </xf>
    <xf numFmtId="0" fontId="46" fillId="9" borderId="14" xfId="1" applyFont="1" applyFill="1" applyBorder="1" applyAlignment="1">
      <alignment horizontal="center" vertical="center"/>
    </xf>
    <xf numFmtId="0" fontId="46" fillId="9" borderId="53" xfId="1" applyFont="1" applyFill="1" applyBorder="1" applyAlignment="1">
      <alignment horizontal="center" vertical="center"/>
    </xf>
    <xf numFmtId="0" fontId="46" fillId="9" borderId="54" xfId="1" applyFont="1" applyFill="1" applyBorder="1" applyAlignment="1">
      <alignment horizontal="center" vertical="center"/>
    </xf>
    <xf numFmtId="0" fontId="46" fillId="0" borderId="30" xfId="1" applyFont="1" applyFill="1" applyBorder="1" applyAlignment="1">
      <alignment horizontal="center" vertical="center"/>
    </xf>
    <xf numFmtId="0" fontId="46" fillId="0" borderId="42" xfId="1" applyFont="1" applyFill="1" applyBorder="1" applyAlignment="1">
      <alignment horizontal="center" vertical="center"/>
    </xf>
    <xf numFmtId="0" fontId="44" fillId="9" borderId="18" xfId="1" applyFont="1" applyFill="1" applyBorder="1" applyAlignment="1">
      <alignment horizontal="center" vertical="center"/>
    </xf>
    <xf numFmtId="0" fontId="44" fillId="9" borderId="49" xfId="1" applyFont="1" applyFill="1" applyBorder="1" applyAlignment="1">
      <alignment horizontal="center" vertical="center"/>
    </xf>
    <xf numFmtId="0" fontId="44" fillId="9" borderId="17" xfId="1" applyFont="1" applyFill="1" applyBorder="1" applyAlignment="1">
      <alignment horizontal="center" vertical="center"/>
    </xf>
    <xf numFmtId="0" fontId="44" fillId="9" borderId="50" xfId="1" applyFont="1" applyFill="1" applyBorder="1" applyAlignment="1">
      <alignment horizontal="center" vertical="center"/>
    </xf>
    <xf numFmtId="0" fontId="44" fillId="9" borderId="67" xfId="1" applyFont="1" applyFill="1" applyBorder="1" applyAlignment="1">
      <alignment horizontal="center" vertical="center"/>
    </xf>
    <xf numFmtId="0" fontId="44" fillId="9" borderId="68" xfId="1" applyFont="1" applyFill="1" applyBorder="1" applyAlignment="1">
      <alignment horizontal="center" vertical="center"/>
    </xf>
    <xf numFmtId="0" fontId="44" fillId="9" borderId="63" xfId="1" applyFont="1" applyFill="1" applyBorder="1" applyAlignment="1">
      <alignment horizontal="center" vertical="center"/>
    </xf>
    <xf numFmtId="0" fontId="44" fillId="9" borderId="74" xfId="1" applyFont="1" applyFill="1" applyBorder="1" applyAlignment="1">
      <alignment horizontal="center" vertical="center"/>
    </xf>
    <xf numFmtId="0" fontId="44" fillId="9" borderId="27" xfId="1" applyFont="1" applyFill="1" applyBorder="1" applyAlignment="1">
      <alignment horizontal="center" vertical="center"/>
    </xf>
    <xf numFmtId="0" fontId="44" fillId="9" borderId="16" xfId="1" applyFont="1" applyFill="1" applyBorder="1" applyAlignment="1">
      <alignment horizontal="center" vertical="center"/>
    </xf>
    <xf numFmtId="0" fontId="44" fillId="9" borderId="71" xfId="1" applyFont="1" applyFill="1" applyBorder="1" applyAlignment="1">
      <alignment horizontal="center" vertical="center"/>
    </xf>
    <xf numFmtId="0" fontId="44" fillId="9" borderId="76" xfId="1" applyFont="1" applyFill="1" applyBorder="1" applyAlignment="1">
      <alignment horizontal="center" vertical="center"/>
    </xf>
    <xf numFmtId="0" fontId="45" fillId="9" borderId="18" xfId="1" applyFont="1" applyFill="1" applyBorder="1" applyAlignment="1">
      <alignment horizontal="center" vertical="center"/>
    </xf>
    <xf numFmtId="0" fontId="45" fillId="9" borderId="17" xfId="1" applyFont="1" applyFill="1" applyBorder="1" applyAlignment="1">
      <alignment horizontal="center" vertical="center"/>
    </xf>
    <xf numFmtId="0" fontId="45" fillId="9" borderId="63" xfId="1" applyFont="1" applyFill="1" applyBorder="1" applyAlignment="1">
      <alignment horizontal="center" vertical="center"/>
    </xf>
    <xf numFmtId="0" fontId="45" fillId="9" borderId="26" xfId="1" applyFont="1" applyFill="1" applyBorder="1" applyAlignment="1">
      <alignment horizontal="center" vertical="center"/>
    </xf>
    <xf numFmtId="0" fontId="45" fillId="9" borderId="14" xfId="1" applyFont="1" applyFill="1" applyBorder="1" applyAlignment="1">
      <alignment horizontal="center" vertical="center"/>
    </xf>
    <xf numFmtId="0" fontId="45" fillId="9" borderId="67" xfId="1" applyFont="1" applyFill="1" applyBorder="1" applyAlignment="1">
      <alignment horizontal="center" vertical="center"/>
    </xf>
    <xf numFmtId="3" fontId="45" fillId="9" borderId="68" xfId="0" applyNumberFormat="1" applyFont="1" applyFill="1" applyBorder="1" applyAlignment="1">
      <alignment horizontal="center" vertical="top" textRotation="90" readingOrder="1"/>
    </xf>
    <xf numFmtId="0" fontId="42" fillId="2" borderId="83" xfId="1" applyFont="1" applyBorder="1" applyAlignment="1">
      <alignment horizontal="left" vertical="center" indent="1"/>
    </xf>
    <xf numFmtId="0" fontId="44" fillId="5" borderId="66" xfId="1" quotePrefix="1" applyFont="1" applyFill="1" applyBorder="1" applyAlignment="1">
      <alignment horizontal="center" vertical="center"/>
    </xf>
    <xf numFmtId="0" fontId="20" fillId="5" borderId="38" xfId="1" applyFont="1" applyFill="1" applyBorder="1" applyAlignment="1">
      <alignment horizontal="center" vertical="center" textRotation="90"/>
    </xf>
    <xf numFmtId="0" fontId="20" fillId="5" borderId="44" xfId="1" applyFont="1" applyFill="1" applyBorder="1" applyAlignment="1">
      <alignment horizontal="center" vertical="center" textRotation="90"/>
    </xf>
    <xf numFmtId="0" fontId="21" fillId="0" borderId="34" xfId="3" applyFont="1" applyBorder="1" applyAlignment="1">
      <alignment horizontal="right" vertical="center"/>
    </xf>
    <xf numFmtId="0" fontId="31" fillId="0" borderId="86" xfId="1" applyFont="1" applyFill="1" applyBorder="1" applyAlignment="1">
      <alignment horizontal="center" vertical="center"/>
    </xf>
    <xf numFmtId="0" fontId="31" fillId="0" borderId="5" xfId="1" applyFont="1" applyFill="1" applyBorder="1" applyAlignment="1">
      <alignment horizontal="center" vertical="center"/>
    </xf>
    <xf numFmtId="0" fontId="31" fillId="0" borderId="87" xfId="1" applyFont="1" applyFill="1" applyBorder="1" applyAlignment="1">
      <alignment horizontal="center" vertical="center"/>
    </xf>
    <xf numFmtId="0" fontId="20" fillId="4" borderId="39" xfId="1" applyFont="1" applyFill="1" applyBorder="1" applyAlignment="1">
      <alignment horizontal="center" vertical="center" textRotation="90"/>
    </xf>
    <xf numFmtId="0" fontId="20" fillId="4" borderId="40" xfId="1" applyFont="1" applyFill="1" applyBorder="1" applyAlignment="1">
      <alignment horizontal="center" vertical="center" textRotation="90"/>
    </xf>
    <xf numFmtId="0" fontId="20" fillId="4" borderId="41" xfId="1" applyFont="1" applyFill="1" applyBorder="1" applyAlignment="1">
      <alignment horizontal="center" vertical="center" textRotation="90"/>
    </xf>
    <xf numFmtId="0" fontId="20" fillId="0" borderId="57" xfId="1" applyFont="1" applyFill="1" applyBorder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58" xfId="1" applyFont="1" applyFill="1" applyBorder="1" applyAlignment="1">
      <alignment horizontal="center" vertical="center"/>
    </xf>
    <xf numFmtId="0" fontId="20" fillId="9" borderId="26" xfId="1" applyFont="1" applyFill="1" applyBorder="1" applyAlignment="1">
      <alignment horizontal="center" vertical="center" textRotation="90"/>
    </xf>
    <xf numFmtId="0" fontId="20" fillId="9" borderId="14" xfId="1" applyFont="1" applyFill="1" applyBorder="1" applyAlignment="1">
      <alignment horizontal="center" vertical="center" textRotation="90"/>
    </xf>
    <xf numFmtId="0" fontId="24" fillId="0" borderId="0" xfId="1" applyFont="1" applyFill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18" fillId="0" borderId="26" xfId="1" quotePrefix="1" applyFont="1" applyFill="1" applyBorder="1" applyAlignment="1">
      <alignment horizontal="center" vertical="top" textRotation="90"/>
    </xf>
    <xf numFmtId="0" fontId="18" fillId="0" borderId="14" xfId="1" quotePrefix="1" applyFont="1" applyFill="1" applyBorder="1" applyAlignment="1">
      <alignment horizontal="center" vertical="top" textRotation="90"/>
    </xf>
    <xf numFmtId="0" fontId="18" fillId="0" borderId="26" xfId="1" applyFont="1" applyFill="1" applyBorder="1" applyAlignment="1">
      <alignment horizontal="center" vertical="top" textRotation="90"/>
    </xf>
    <xf numFmtId="0" fontId="18" fillId="0" borderId="14" xfId="1" applyFont="1" applyFill="1" applyBorder="1" applyAlignment="1">
      <alignment horizontal="center" vertical="top" textRotation="90"/>
    </xf>
    <xf numFmtId="0" fontId="18" fillId="0" borderId="59" xfId="1" applyFont="1" applyFill="1" applyBorder="1" applyAlignment="1">
      <alignment horizontal="center" vertical="top" textRotation="90"/>
    </xf>
    <xf numFmtId="0" fontId="18" fillId="0" borderId="60" xfId="1" applyFont="1" applyFill="1" applyBorder="1" applyAlignment="1">
      <alignment horizontal="center" vertical="top" textRotation="90"/>
    </xf>
    <xf numFmtId="0" fontId="20" fillId="4" borderId="33" xfId="1" applyFont="1" applyFill="1" applyBorder="1" applyAlignment="1">
      <alignment horizontal="center" vertical="center" textRotation="90"/>
    </xf>
    <xf numFmtId="0" fontId="20" fillId="4" borderId="17" xfId="1" applyFont="1" applyFill="1" applyBorder="1" applyAlignment="1">
      <alignment horizontal="center" vertical="center" textRotation="90"/>
    </xf>
    <xf numFmtId="0" fontId="23" fillId="10" borderId="32" xfId="1" applyFont="1" applyFill="1" applyBorder="1" applyAlignment="1">
      <alignment horizontal="center" vertical="center"/>
    </xf>
    <xf numFmtId="0" fontId="20" fillId="5" borderId="39" xfId="1" applyFont="1" applyFill="1" applyBorder="1" applyAlignment="1">
      <alignment horizontal="center" vertical="center" textRotation="90"/>
    </xf>
    <xf numFmtId="0" fontId="20" fillId="5" borderId="52" xfId="1" applyFont="1" applyFill="1" applyBorder="1" applyAlignment="1">
      <alignment horizontal="center" vertical="center" textRotation="90"/>
    </xf>
    <xf numFmtId="0" fontId="23" fillId="9" borderId="32" xfId="1" applyFont="1" applyFill="1" applyBorder="1" applyAlignment="1">
      <alignment horizontal="center" vertical="center"/>
    </xf>
    <xf numFmtId="0" fontId="23" fillId="9" borderId="31" xfId="1" applyFont="1" applyFill="1" applyBorder="1" applyAlignment="1">
      <alignment horizontal="center" vertical="center"/>
    </xf>
    <xf numFmtId="0" fontId="23" fillId="6" borderId="32" xfId="1" applyFont="1" applyFill="1" applyBorder="1" applyAlignment="1">
      <alignment horizontal="center" vertical="center"/>
    </xf>
    <xf numFmtId="0" fontId="23" fillId="6" borderId="31" xfId="1" applyFont="1" applyFill="1" applyBorder="1" applyAlignment="1">
      <alignment horizontal="center" vertical="center"/>
    </xf>
    <xf numFmtId="0" fontId="50" fillId="9" borderId="55" xfId="1" applyFont="1" applyFill="1" applyBorder="1" applyAlignment="1">
      <alignment horizontal="center" vertical="center"/>
    </xf>
    <xf numFmtId="0" fontId="50" fillId="0" borderId="55" xfId="1" applyFont="1" applyFill="1" applyBorder="1" applyAlignment="1">
      <alignment horizontal="center" vertical="center"/>
    </xf>
    <xf numFmtId="0" fontId="50" fillId="0" borderId="97" xfId="1" applyFont="1" applyFill="1" applyBorder="1" applyAlignment="1">
      <alignment horizontal="center" vertical="center"/>
    </xf>
    <xf numFmtId="0" fontId="50" fillId="9" borderId="56" xfId="1" applyFont="1" applyFill="1" applyBorder="1" applyAlignment="1">
      <alignment horizontal="center" vertical="center"/>
    </xf>
    <xf numFmtId="0" fontId="22" fillId="6" borderId="15" xfId="1" applyFont="1" applyFill="1" applyBorder="1" applyAlignment="1">
      <alignment horizontal="center" vertical="center"/>
    </xf>
    <xf numFmtId="0" fontId="22" fillId="6" borderId="13" xfId="1" applyFont="1" applyFill="1" applyBorder="1" applyAlignment="1">
      <alignment horizontal="center" vertical="center"/>
    </xf>
    <xf numFmtId="0" fontId="23" fillId="0" borderId="32" xfId="1" applyFont="1" applyFill="1" applyBorder="1" applyAlignment="1">
      <alignment horizontal="center" vertical="center"/>
    </xf>
    <xf numFmtId="0" fontId="23" fillId="0" borderId="96" xfId="1" applyFont="1" applyFill="1" applyBorder="1" applyAlignment="1">
      <alignment horizontal="center" vertical="center"/>
    </xf>
    <xf numFmtId="0" fontId="20" fillId="4" borderId="14" xfId="1" applyFont="1" applyFill="1" applyBorder="1" applyAlignment="1">
      <alignment horizontal="center" vertical="center" textRotation="90"/>
    </xf>
    <xf numFmtId="0" fontId="20" fillId="5" borderId="98" xfId="1" applyFont="1" applyFill="1" applyBorder="1" applyAlignment="1">
      <alignment horizontal="center" vertical="center" textRotation="90"/>
    </xf>
    <xf numFmtId="0" fontId="20" fillId="5" borderId="99" xfId="1" applyFont="1" applyFill="1" applyBorder="1" applyAlignment="1">
      <alignment horizontal="center" vertical="center" textRotation="90"/>
    </xf>
    <xf numFmtId="0" fontId="22" fillId="6" borderId="53" xfId="1" applyFont="1" applyFill="1" applyBorder="1" applyAlignment="1">
      <alignment horizontal="center" vertical="center"/>
    </xf>
    <xf numFmtId="0" fontId="23" fillId="6" borderId="57" xfId="1" applyFont="1" applyFill="1" applyBorder="1" applyAlignment="1">
      <alignment horizontal="center" vertical="center"/>
    </xf>
  </cellXfs>
  <cellStyles count="4">
    <cellStyle name="Normalny" xfId="0" builtinId="0"/>
    <cellStyle name="Normalny 3" xfId="3" xr:uid="{1F298C12-8168-4978-8324-112D1C6FAAE9}"/>
    <cellStyle name="Normalny 4" xfId="2" xr:uid="{7256B938-2B97-48C1-A81A-663708DAE9DB}"/>
    <cellStyle name="Normalny_Kom_Dyd_Milec_I i IIst_stac_MiBM_ZiIP_MCH_RWkwiecień2008" xfId="1" xr:uid="{AB7B9F3C-5C75-4374-AB14-71E9BB07F6BC}"/>
  </cellStyles>
  <dxfs count="0"/>
  <tableStyles count="0" defaultTableStyle="TableStyleMedium2" defaultPivotStyle="PivotStyleLight16"/>
  <colors>
    <mruColors>
      <color rgb="FFE6E6E6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63498</xdr:colOff>
      <xdr:row>0</xdr:row>
      <xdr:rowOff>495299</xdr:rowOff>
    </xdr:from>
    <xdr:ext cx="6317712" cy="1330730"/>
    <xdr:pic>
      <xdr:nvPicPr>
        <xdr:cNvPr id="2" name="Obraz 1">
          <a:extLst>
            <a:ext uri="{FF2B5EF4-FFF2-40B4-BE49-F238E27FC236}">
              <a16:creationId xmlns:a16="http://schemas.microsoft.com/office/drawing/2014/main" id="{7BB3B0B2-61C9-4120-9A6E-9C2E511F2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98" y="161924"/>
          <a:ext cx="6317712" cy="1330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E39B-52FF-4341-82CF-1CB5A36A3BC8}">
  <sheetPr>
    <tabColor rgb="FFFFFF00"/>
    <pageSetUpPr fitToPage="1"/>
  </sheetPr>
  <dimension ref="A1:AE68"/>
  <sheetViews>
    <sheetView showGridLines="0" showZeros="0" tabSelected="1" zoomScale="60" zoomScaleNormal="60" zoomScaleSheetLayoutView="30" workbookViewId="0">
      <selection activeCell="Y1" sqref="Y1"/>
    </sheetView>
  </sheetViews>
  <sheetFormatPr defaultColWidth="9.140625" defaultRowHeight="12.75"/>
  <cols>
    <col min="1" max="1" width="100.7109375" style="1" customWidth="1"/>
    <col min="2" max="2" width="5.7109375" style="1" customWidth="1"/>
    <col min="3" max="3" width="9.7109375" style="1" bestFit="1" customWidth="1"/>
    <col min="4" max="7" width="7.28515625" style="1" customWidth="1"/>
    <col min="8" max="25" width="6.28515625" style="1" customWidth="1"/>
    <col min="26" max="31" width="6.28515625" style="1" hidden="1" customWidth="1"/>
    <col min="32" max="16384" width="9.140625" style="1"/>
  </cols>
  <sheetData>
    <row r="1" spans="1:31" s="46" customFormat="1" ht="46.5" customHeight="1" thickTop="1">
      <c r="A1" s="167"/>
      <c r="B1" s="59"/>
      <c r="C1" s="58"/>
      <c r="D1" s="57"/>
      <c r="E1" s="57"/>
      <c r="F1" s="57"/>
      <c r="G1" s="57"/>
      <c r="H1" s="57"/>
      <c r="I1" s="56"/>
      <c r="J1" s="55"/>
      <c r="K1" s="54"/>
      <c r="L1" s="54"/>
      <c r="M1" s="54"/>
      <c r="N1" s="54"/>
      <c r="O1" s="54"/>
      <c r="P1" s="54"/>
      <c r="Q1" s="54"/>
      <c r="R1" s="54"/>
      <c r="S1" s="54"/>
      <c r="T1" s="53"/>
      <c r="U1" s="53"/>
      <c r="V1" s="53"/>
      <c r="W1" s="53"/>
      <c r="X1" s="185" t="s">
        <v>0</v>
      </c>
      <c r="Y1" s="85"/>
      <c r="Z1" s="53"/>
      <c r="AA1" s="53"/>
      <c r="AB1" s="53"/>
      <c r="AC1" s="53"/>
      <c r="AD1" s="53"/>
      <c r="AE1" s="52"/>
    </row>
    <row r="2" spans="1:31" s="46" customFormat="1" ht="60" customHeight="1">
      <c r="A2" s="168"/>
      <c r="B2" s="70" t="s">
        <v>1</v>
      </c>
      <c r="C2" s="71"/>
      <c r="G2" s="71"/>
      <c r="H2" s="71"/>
      <c r="I2" s="71"/>
      <c r="J2" s="72" t="s">
        <v>2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47"/>
      <c r="Z2" s="51"/>
      <c r="AA2" s="51"/>
      <c r="AB2" s="51"/>
      <c r="AC2" s="51"/>
      <c r="AD2" s="51"/>
      <c r="AE2" s="47"/>
    </row>
    <row r="3" spans="1:31" s="46" customFormat="1" ht="30" customHeight="1">
      <c r="A3" s="169"/>
      <c r="H3" s="73"/>
      <c r="J3" s="74" t="s">
        <v>3</v>
      </c>
      <c r="O3" s="1"/>
      <c r="R3" s="50"/>
      <c r="S3" s="50"/>
      <c r="T3" s="50"/>
      <c r="U3" s="50"/>
      <c r="V3" s="50"/>
      <c r="W3" s="1"/>
      <c r="X3" s="1"/>
      <c r="Y3" s="47"/>
      <c r="Z3" s="50"/>
      <c r="AA3" s="50"/>
      <c r="AB3" s="50"/>
      <c r="AC3" s="1"/>
      <c r="AD3" s="1"/>
      <c r="AE3" s="47"/>
    </row>
    <row r="4" spans="1:31" s="46" customFormat="1" ht="30" customHeight="1">
      <c r="A4" s="169"/>
      <c r="B4" s="1"/>
      <c r="C4" s="75"/>
      <c r="D4" s="76" t="s">
        <v>4</v>
      </c>
      <c r="E4" s="214">
        <v>2025</v>
      </c>
      <c r="F4" s="214"/>
      <c r="G4" s="49" t="s">
        <v>24</v>
      </c>
      <c r="H4" s="77"/>
      <c r="I4" s="1"/>
      <c r="J4" s="78" t="s">
        <v>74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80"/>
      <c r="AE4" s="47"/>
    </row>
    <row r="5" spans="1:31" s="46" customFormat="1" ht="30" customHeight="1">
      <c r="A5" s="169"/>
      <c r="B5" s="78"/>
      <c r="C5"/>
      <c r="D5" s="1"/>
      <c r="E5"/>
      <c r="F5" s="1"/>
      <c r="G5" s="1"/>
      <c r="H5" s="81"/>
      <c r="I5" s="1"/>
      <c r="J5" s="78" t="s">
        <v>71</v>
      </c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47"/>
      <c r="Z5" s="1"/>
      <c r="AA5" s="1"/>
      <c r="AB5" s="1"/>
      <c r="AC5" s="1"/>
      <c r="AD5" s="1"/>
      <c r="AE5" s="48"/>
    </row>
    <row r="6" spans="1:31" s="46" customFormat="1" ht="10.15" customHeight="1" thickBot="1">
      <c r="A6" s="168"/>
      <c r="B6" s="1"/>
      <c r="C6" s="1"/>
      <c r="D6" s="83"/>
      <c r="E6" s="1"/>
      <c r="F6" s="1"/>
      <c r="G6" s="1"/>
      <c r="H6" s="1"/>
      <c r="I6" s="1"/>
      <c r="K6" s="1"/>
      <c r="O6" s="1"/>
      <c r="P6" s="1"/>
      <c r="Q6" s="1"/>
      <c r="R6" s="1"/>
      <c r="S6" s="1"/>
      <c r="T6" s="1"/>
      <c r="U6" s="1"/>
      <c r="V6" s="1"/>
      <c r="W6" s="1"/>
      <c r="X6" s="1"/>
      <c r="Y6" s="47"/>
      <c r="Z6" s="1"/>
      <c r="AA6" s="1"/>
      <c r="AB6" s="1"/>
      <c r="AC6" s="1"/>
      <c r="AD6" s="1"/>
      <c r="AE6" s="47"/>
    </row>
    <row r="7" spans="1:31" s="40" customFormat="1" ht="20.100000000000001" customHeight="1">
      <c r="A7" s="215" t="s">
        <v>5</v>
      </c>
      <c r="B7" s="218" t="s">
        <v>6</v>
      </c>
      <c r="C7" s="221" t="s">
        <v>7</v>
      </c>
      <c r="D7" s="222"/>
      <c r="E7" s="222"/>
      <c r="F7" s="222"/>
      <c r="G7" s="223"/>
      <c r="H7" s="60"/>
      <c r="I7" s="61"/>
      <c r="J7" s="61"/>
      <c r="K7" s="61"/>
      <c r="L7" s="61"/>
      <c r="M7" s="61"/>
      <c r="N7" s="61"/>
      <c r="O7" s="61"/>
      <c r="P7" s="61"/>
      <c r="Q7" s="62" t="s">
        <v>8</v>
      </c>
      <c r="R7" s="61"/>
      <c r="S7" s="61"/>
      <c r="T7" s="61"/>
      <c r="U7" s="61"/>
      <c r="V7" s="61"/>
      <c r="W7" s="61"/>
      <c r="X7" s="61"/>
      <c r="Y7" s="84"/>
      <c r="Z7" s="45"/>
      <c r="AA7" s="45"/>
      <c r="AB7" s="45"/>
      <c r="AC7" s="45"/>
      <c r="AD7" s="45"/>
      <c r="AE7" s="44"/>
    </row>
    <row r="8" spans="1:31" s="40" customFormat="1" ht="20.100000000000001" customHeight="1">
      <c r="A8" s="216"/>
      <c r="B8" s="219"/>
      <c r="C8" s="224" t="s">
        <v>9</v>
      </c>
      <c r="D8" s="226" t="s">
        <v>10</v>
      </c>
      <c r="E8" s="226"/>
      <c r="F8" s="226"/>
      <c r="G8" s="227"/>
      <c r="H8" s="43"/>
      <c r="I8" s="42"/>
      <c r="J8" s="42"/>
      <c r="K8" s="42"/>
      <c r="L8" s="42"/>
      <c r="M8" s="42"/>
      <c r="N8" s="42"/>
      <c r="O8" s="42"/>
      <c r="P8" s="42"/>
      <c r="Q8" s="39" t="s">
        <v>11</v>
      </c>
      <c r="R8" s="42"/>
      <c r="S8" s="42"/>
      <c r="T8" s="42"/>
      <c r="U8" s="42"/>
      <c r="V8" s="42"/>
      <c r="W8" s="42"/>
      <c r="X8" s="42"/>
      <c r="Y8" s="41"/>
      <c r="Z8" s="42"/>
      <c r="AA8" s="42"/>
      <c r="AB8" s="42"/>
      <c r="AC8" s="42"/>
      <c r="AD8" s="42"/>
      <c r="AE8" s="41"/>
    </row>
    <row r="9" spans="1:31" s="40" customFormat="1" ht="30" customHeight="1">
      <c r="A9" s="216"/>
      <c r="B9" s="219"/>
      <c r="C9" s="224"/>
      <c r="D9" s="228" t="s">
        <v>12</v>
      </c>
      <c r="E9" s="230" t="s">
        <v>13</v>
      </c>
      <c r="F9" s="230" t="s">
        <v>14</v>
      </c>
      <c r="G9" s="232" t="s">
        <v>15</v>
      </c>
      <c r="H9" s="212" t="s">
        <v>16</v>
      </c>
      <c r="I9" s="234" t="s">
        <v>17</v>
      </c>
      <c r="J9" s="236" t="s">
        <v>18</v>
      </c>
      <c r="K9" s="236"/>
      <c r="L9" s="236"/>
      <c r="M9" s="236"/>
      <c r="N9" s="237" t="s">
        <v>16</v>
      </c>
      <c r="O9" s="234" t="s">
        <v>17</v>
      </c>
      <c r="P9" s="249" t="s">
        <v>19</v>
      </c>
      <c r="Q9" s="249"/>
      <c r="R9" s="249"/>
      <c r="S9" s="250"/>
      <c r="T9" s="212" t="s">
        <v>16</v>
      </c>
      <c r="U9" s="234" t="s">
        <v>17</v>
      </c>
      <c r="V9" s="239" t="s">
        <v>20</v>
      </c>
      <c r="W9" s="239"/>
      <c r="X9" s="239"/>
      <c r="Y9" s="240"/>
      <c r="Z9" s="252" t="s">
        <v>16</v>
      </c>
      <c r="AA9" s="234" t="s">
        <v>17</v>
      </c>
      <c r="AB9" s="255" t="s">
        <v>21</v>
      </c>
      <c r="AC9" s="241"/>
      <c r="AD9" s="241"/>
      <c r="AE9" s="242"/>
    </row>
    <row r="10" spans="1:31" s="40" customFormat="1" ht="20.100000000000001" customHeight="1">
      <c r="A10" s="216"/>
      <c r="B10" s="219"/>
      <c r="C10" s="224"/>
      <c r="D10" s="228"/>
      <c r="E10" s="230"/>
      <c r="F10" s="230"/>
      <c r="G10" s="232"/>
      <c r="H10" s="213"/>
      <c r="I10" s="235"/>
      <c r="J10" s="243" t="str">
        <f>IF(E4&lt;&gt;"",($E$4&amp;"L"),"")</f>
        <v>2025L</v>
      </c>
      <c r="K10" s="243"/>
      <c r="L10" s="243"/>
      <c r="M10" s="243"/>
      <c r="N10" s="238"/>
      <c r="O10" s="235"/>
      <c r="P10" s="244" t="str">
        <f>IF(E4&lt;&gt;"",($E$4+1&amp;"Z"),"")</f>
        <v>2026Z</v>
      </c>
      <c r="Q10" s="244"/>
      <c r="R10" s="244"/>
      <c r="S10" s="245"/>
      <c r="T10" s="213"/>
      <c r="U10" s="235"/>
      <c r="V10" s="243" t="str">
        <f>IF(E4&lt;&gt;"",($E$4+1&amp;"L"),"")</f>
        <v>2026L</v>
      </c>
      <c r="W10" s="243"/>
      <c r="X10" s="243"/>
      <c r="Y10" s="246"/>
      <c r="Z10" s="253"/>
      <c r="AA10" s="251"/>
      <c r="AB10" s="254" t="str">
        <f>IF(Q4&lt;&gt;"",($E$4+1&amp;"/"&amp;RIGHT($E$4+2,2)&amp;" ZIMA"),"")</f>
        <v/>
      </c>
      <c r="AC10" s="247"/>
      <c r="AD10" s="247"/>
      <c r="AE10" s="248"/>
    </row>
    <row r="11" spans="1:31" s="36" customFormat="1" ht="20.100000000000001" customHeight="1">
      <c r="A11" s="217"/>
      <c r="B11" s="220"/>
      <c r="C11" s="225"/>
      <c r="D11" s="229"/>
      <c r="E11" s="231"/>
      <c r="F11" s="231"/>
      <c r="G11" s="233"/>
      <c r="H11" s="139"/>
      <c r="I11" s="139"/>
      <c r="J11" s="186" t="s">
        <v>22</v>
      </c>
      <c r="K11" s="186" t="s">
        <v>23</v>
      </c>
      <c r="L11" s="186" t="s">
        <v>24</v>
      </c>
      <c r="M11" s="187" t="s">
        <v>25</v>
      </c>
      <c r="N11" s="189"/>
      <c r="O11" s="140"/>
      <c r="P11" s="127" t="s">
        <v>22</v>
      </c>
      <c r="Q11" s="127" t="s">
        <v>23</v>
      </c>
      <c r="R11" s="127" t="s">
        <v>24</v>
      </c>
      <c r="S11" s="190" t="s">
        <v>25</v>
      </c>
      <c r="T11" s="140"/>
      <c r="U11" s="140"/>
      <c r="V11" s="186" t="s">
        <v>22</v>
      </c>
      <c r="W11" s="186" t="s">
        <v>23</v>
      </c>
      <c r="X11" s="186" t="s">
        <v>24</v>
      </c>
      <c r="Y11" s="188" t="s">
        <v>25</v>
      </c>
      <c r="Z11" s="39"/>
      <c r="AA11" s="39"/>
      <c r="AB11" s="38" t="s">
        <v>22</v>
      </c>
      <c r="AC11" s="38" t="s">
        <v>23</v>
      </c>
      <c r="AD11" s="38" t="s">
        <v>24</v>
      </c>
      <c r="AE11" s="37" t="s">
        <v>25</v>
      </c>
    </row>
    <row r="12" spans="1:31" s="36" customFormat="1" ht="30" customHeight="1">
      <c r="A12" s="86" t="s">
        <v>26</v>
      </c>
      <c r="B12" s="87"/>
      <c r="C12" s="87"/>
      <c r="D12" s="87"/>
      <c r="E12" s="87"/>
      <c r="F12" s="87"/>
      <c r="G12" s="87"/>
      <c r="H12" s="91"/>
      <c r="I12" s="91"/>
      <c r="J12" s="91"/>
      <c r="K12" s="91"/>
      <c r="L12" s="91"/>
      <c r="M12" s="91"/>
      <c r="N12" s="25"/>
      <c r="O12" s="88"/>
      <c r="P12" s="25"/>
      <c r="Q12" s="25"/>
      <c r="R12" s="25"/>
      <c r="S12" s="25"/>
      <c r="T12" s="25"/>
      <c r="U12" s="25"/>
      <c r="V12" s="25"/>
      <c r="W12" s="25"/>
      <c r="X12" s="25"/>
      <c r="Y12" s="89"/>
      <c r="Z12" s="35"/>
      <c r="AA12" s="35"/>
      <c r="AB12" s="35"/>
      <c r="AC12" s="35"/>
      <c r="AD12" s="35"/>
      <c r="AE12" s="34"/>
    </row>
    <row r="13" spans="1:31" s="36" customFormat="1" ht="25.35" customHeight="1">
      <c r="A13" s="170" t="s">
        <v>27</v>
      </c>
      <c r="B13" s="92">
        <f>COUNTIF(I13,"E")+COUNTIF(O13,"E")+COUNTIF(U13,"E")+COUNTIF(AA13,"E")</f>
        <v>0</v>
      </c>
      <c r="C13" s="203">
        <f t="shared" ref="C13:C20" si="0">SUM(D13:G13)</f>
        <v>15</v>
      </c>
      <c r="D13" s="93">
        <f>SUM(J13,P13,V13,AB13)</f>
        <v>15</v>
      </c>
      <c r="E13" s="93">
        <f>SUM(K13,Q13,W13,AC13)</f>
        <v>0</v>
      </c>
      <c r="F13" s="93">
        <f>SUM(L13,R13,X13,AD13)</f>
        <v>0</v>
      </c>
      <c r="G13" s="94">
        <f>SUM(M13,S13,Y13,AE13)</f>
        <v>0</v>
      </c>
      <c r="H13" s="95">
        <v>1</v>
      </c>
      <c r="I13" s="96"/>
      <c r="J13" s="191">
        <v>15</v>
      </c>
      <c r="K13" s="191"/>
      <c r="L13" s="191"/>
      <c r="M13" s="192"/>
      <c r="N13" s="97"/>
      <c r="O13" s="96"/>
      <c r="P13" s="98"/>
      <c r="Q13" s="98"/>
      <c r="R13" s="98"/>
      <c r="S13" s="99"/>
      <c r="T13" s="95"/>
      <c r="U13" s="96"/>
      <c r="V13" s="191"/>
      <c r="W13" s="191"/>
      <c r="X13" s="191"/>
      <c r="Y13" s="199"/>
      <c r="Z13" s="63"/>
      <c r="AA13" s="33"/>
      <c r="AB13" s="32"/>
      <c r="AC13" s="32"/>
      <c r="AD13" s="32"/>
      <c r="AE13" s="31"/>
    </row>
    <row r="14" spans="1:31" s="36" customFormat="1" ht="25.35" customHeight="1">
      <c r="A14" s="171" t="s">
        <v>28</v>
      </c>
      <c r="B14" s="92">
        <f>COUNTIF(I14,"E")+COUNTIF(O14,"E")+COUNTIF(U14,"E")+COUNTIF(AA14,"E")</f>
        <v>0</v>
      </c>
      <c r="C14" s="204">
        <f t="shared" si="0"/>
        <v>4</v>
      </c>
      <c r="D14" s="100">
        <f>SUM(J14,P14,V14,AB14)</f>
        <v>4</v>
      </c>
      <c r="E14" s="100">
        <f>SUM(K14,Q14,W14,AC14)</f>
        <v>0</v>
      </c>
      <c r="F14" s="100">
        <f>SUM(L14,R14,X14,AD14)</f>
        <v>0</v>
      </c>
      <c r="G14" s="101">
        <f>SUM(M14,S14,Y14,AE14)</f>
        <v>0</v>
      </c>
      <c r="H14" s="102" t="s">
        <v>29</v>
      </c>
      <c r="I14" s="96" t="s">
        <v>30</v>
      </c>
      <c r="J14" s="191">
        <v>4</v>
      </c>
      <c r="K14" s="191"/>
      <c r="L14" s="191"/>
      <c r="M14" s="192"/>
      <c r="N14" s="97"/>
      <c r="O14" s="96"/>
      <c r="P14" s="98"/>
      <c r="Q14" s="98"/>
      <c r="R14" s="98"/>
      <c r="S14" s="99"/>
      <c r="T14" s="95"/>
      <c r="U14" s="96"/>
      <c r="V14" s="191"/>
      <c r="W14" s="191"/>
      <c r="X14" s="191"/>
      <c r="Y14" s="199"/>
      <c r="Z14" s="63"/>
      <c r="AA14" s="33"/>
      <c r="AB14" s="32"/>
      <c r="AC14" s="32"/>
      <c r="AD14" s="32"/>
      <c r="AE14" s="31"/>
    </row>
    <row r="15" spans="1:31" s="36" customFormat="1" ht="25.35" customHeight="1">
      <c r="A15" s="172" t="s">
        <v>31</v>
      </c>
      <c r="B15" s="92">
        <f>COUNTIF(I15,"E")+COUNTIF(O15,"E")+COUNTIF(U15,"E")+COUNTIF(AA15,"E")</f>
        <v>0</v>
      </c>
      <c r="C15" s="204">
        <f t="shared" si="0"/>
        <v>30</v>
      </c>
      <c r="D15" s="100">
        <f>SUM(J15,P15,V15,AB15)</f>
        <v>15</v>
      </c>
      <c r="E15" s="100">
        <f>SUM(K15,Q15,W15,AC15)</f>
        <v>0</v>
      </c>
      <c r="F15" s="100">
        <f>SUM(L15,R15,X15,AD15)</f>
        <v>0</v>
      </c>
      <c r="G15" s="101">
        <f>SUM(M15,S15,Y15,AE15)</f>
        <v>15</v>
      </c>
      <c r="H15" s="95"/>
      <c r="I15" s="96"/>
      <c r="J15" s="191"/>
      <c r="K15" s="191"/>
      <c r="L15" s="191"/>
      <c r="M15" s="192"/>
      <c r="N15" s="97">
        <v>2</v>
      </c>
      <c r="O15" s="96"/>
      <c r="P15" s="98">
        <v>15</v>
      </c>
      <c r="Q15" s="98"/>
      <c r="R15" s="98"/>
      <c r="S15" s="99">
        <v>15</v>
      </c>
      <c r="T15" s="95"/>
      <c r="U15" s="96"/>
      <c r="V15" s="191"/>
      <c r="W15" s="191"/>
      <c r="X15" s="191"/>
      <c r="Y15" s="199"/>
      <c r="Z15" s="63"/>
      <c r="AA15" s="33"/>
      <c r="AB15" s="32"/>
      <c r="AC15" s="32"/>
      <c r="AD15" s="32"/>
      <c r="AE15" s="31"/>
    </row>
    <row r="16" spans="1:31" s="36" customFormat="1" ht="25.35" customHeight="1">
      <c r="A16" s="173" t="s">
        <v>32</v>
      </c>
      <c r="B16" s="92">
        <f>COUNTIF(I16,"E")+COUNTIF(O16,"E")+COUNTIF(U16,"E")+COUNTIF(AA16,"E")</f>
        <v>0</v>
      </c>
      <c r="C16" s="204">
        <f t="shared" si="0"/>
        <v>2</v>
      </c>
      <c r="D16" s="100">
        <f>SUM(J16,P16,V16,AB16)</f>
        <v>0</v>
      </c>
      <c r="E16" s="100">
        <f>SUM(K16,Q16,W16,AC16)</f>
        <v>0</v>
      </c>
      <c r="F16" s="100">
        <f>SUM(L16,R16,X16,AD16)</f>
        <v>0</v>
      </c>
      <c r="G16" s="101">
        <f>SUM(M16,S16,Y16,AE16)</f>
        <v>2</v>
      </c>
      <c r="H16" s="102"/>
      <c r="I16" s="96"/>
      <c r="J16" s="191"/>
      <c r="K16" s="191"/>
      <c r="L16" s="191"/>
      <c r="M16" s="192"/>
      <c r="N16" s="103" t="s">
        <v>29</v>
      </c>
      <c r="O16" s="96" t="s">
        <v>30</v>
      </c>
      <c r="P16" s="98"/>
      <c r="Q16" s="98"/>
      <c r="R16" s="98"/>
      <c r="S16" s="99">
        <v>2</v>
      </c>
      <c r="T16" s="102"/>
      <c r="U16" s="96"/>
      <c r="V16" s="191"/>
      <c r="W16" s="191"/>
      <c r="X16" s="191"/>
      <c r="Y16" s="199"/>
      <c r="Z16" s="64"/>
      <c r="AA16" s="33"/>
      <c r="AB16" s="32"/>
      <c r="AC16" s="32"/>
      <c r="AD16" s="32"/>
      <c r="AE16" s="31"/>
    </row>
    <row r="17" spans="1:31" s="36" customFormat="1" ht="25.35" customHeight="1">
      <c r="A17" s="171" t="s">
        <v>33</v>
      </c>
      <c r="B17" s="92">
        <f>COUNTIF(I17,"E")+COUNTIF(O17,"E")+COUNTIF(U17,"E")+COUNTIF(AA17,"E")</f>
        <v>0</v>
      </c>
      <c r="C17" s="204">
        <f t="shared" si="0"/>
        <v>45</v>
      </c>
      <c r="D17" s="100">
        <f>SUM(J17,P17,V17,AB17)</f>
        <v>30</v>
      </c>
      <c r="E17" s="100">
        <f>SUM(K17,Q17,W17,AC17)</f>
        <v>15</v>
      </c>
      <c r="F17" s="100">
        <f>SUM(L17,R17,X17,AD17)</f>
        <v>0</v>
      </c>
      <c r="G17" s="101">
        <f>SUM(M17,S17,Y17,AE17)</f>
        <v>0</v>
      </c>
      <c r="H17" s="104"/>
      <c r="I17" s="105"/>
      <c r="J17" s="193"/>
      <c r="K17" s="193"/>
      <c r="L17" s="193"/>
      <c r="M17" s="194"/>
      <c r="N17" s="106"/>
      <c r="O17" s="105"/>
      <c r="P17" s="107"/>
      <c r="Q17" s="107"/>
      <c r="R17" s="107"/>
      <c r="S17" s="108"/>
      <c r="T17" s="104">
        <v>3</v>
      </c>
      <c r="U17" s="105"/>
      <c r="V17" s="193">
        <v>30</v>
      </c>
      <c r="W17" s="193">
        <v>15</v>
      </c>
      <c r="X17" s="193"/>
      <c r="Y17" s="200"/>
      <c r="Z17" s="65"/>
      <c r="AA17" s="20"/>
      <c r="AB17" s="19"/>
      <c r="AC17" s="19"/>
      <c r="AD17" s="19"/>
      <c r="AE17" s="18"/>
    </row>
    <row r="18" spans="1:31" s="36" customFormat="1" ht="25.35" customHeight="1">
      <c r="A18" s="174" t="s">
        <v>34</v>
      </c>
      <c r="B18" s="109">
        <f>COUNTIF(I18,"E")+COUNTIF(O18,"E")+COUNTIF(U18,"E")+COUNTIF(AA18,"E")</f>
        <v>0</v>
      </c>
      <c r="C18" s="205">
        <f t="shared" si="0"/>
        <v>30</v>
      </c>
      <c r="D18" s="110">
        <f>SUM(J18,P18,V18,AB18)</f>
        <v>0</v>
      </c>
      <c r="E18" s="110">
        <f>SUM(K18,Q18,W18,AC18)</f>
        <v>30</v>
      </c>
      <c r="F18" s="110">
        <f>SUM(L18,R18,X18,AD18)</f>
        <v>0</v>
      </c>
      <c r="G18" s="111">
        <f>SUM(M18,S18,Y18,AE18)</f>
        <v>0</v>
      </c>
      <c r="H18" s="95"/>
      <c r="I18" s="96"/>
      <c r="J18" s="191"/>
      <c r="K18" s="191"/>
      <c r="L18" s="191"/>
      <c r="M18" s="192"/>
      <c r="N18" s="97"/>
      <c r="O18" s="96"/>
      <c r="P18" s="98"/>
      <c r="Q18" s="98"/>
      <c r="R18" s="98"/>
      <c r="S18" s="99"/>
      <c r="T18" s="95">
        <v>2</v>
      </c>
      <c r="U18" s="96"/>
      <c r="V18" s="191"/>
      <c r="W18" s="191">
        <v>30</v>
      </c>
      <c r="X18" s="191"/>
      <c r="Y18" s="199"/>
      <c r="Z18" s="63"/>
      <c r="AA18" s="33"/>
      <c r="AB18" s="32"/>
      <c r="AC18" s="32"/>
      <c r="AD18" s="32"/>
      <c r="AE18" s="31"/>
    </row>
    <row r="19" spans="1:31" s="36" customFormat="1" ht="25.35" customHeight="1">
      <c r="A19" s="175" t="s">
        <v>35</v>
      </c>
      <c r="B19" s="112">
        <f>COUNTIF(I19,"E")+COUNTIF(O19,"E")+COUNTIF(U19,"E")+COUNTIF(AA19,"E")</f>
        <v>0</v>
      </c>
      <c r="C19" s="206">
        <f t="shared" si="0"/>
        <v>0</v>
      </c>
      <c r="D19" s="113">
        <f>SUM(J19,P19,V19,AB19)</f>
        <v>0</v>
      </c>
      <c r="E19" s="113">
        <f>SUM(K19,Q19,W19,AC19)</f>
        <v>0</v>
      </c>
      <c r="F19" s="113">
        <f>SUM(L19,R19,X19,AD19)</f>
        <v>0</v>
      </c>
      <c r="G19" s="114">
        <f>SUM(M19,S19,Y19,AE19)</f>
        <v>0</v>
      </c>
      <c r="H19" s="95"/>
      <c r="I19" s="96"/>
      <c r="J19" s="191"/>
      <c r="K19" s="191"/>
      <c r="L19" s="191"/>
      <c r="M19" s="192"/>
      <c r="N19" s="97"/>
      <c r="O19" s="96"/>
      <c r="P19" s="98"/>
      <c r="Q19" s="98"/>
      <c r="R19" s="98"/>
      <c r="S19" s="99"/>
      <c r="T19" s="95"/>
      <c r="U19" s="96"/>
      <c r="V19" s="191"/>
      <c r="W19" s="191"/>
      <c r="X19" s="191"/>
      <c r="Y19" s="199"/>
      <c r="Z19" s="63"/>
      <c r="AA19" s="33"/>
      <c r="AB19" s="32"/>
      <c r="AC19" s="32"/>
      <c r="AD19" s="32"/>
      <c r="AE19" s="31"/>
    </row>
    <row r="20" spans="1:31" s="36" customFormat="1" ht="25.35" customHeight="1">
      <c r="A20" s="176" t="s">
        <v>36</v>
      </c>
      <c r="B20" s="115">
        <f>COUNTIF(I20,"E")+COUNTIF(O20,"E")+COUNTIF(U20,"E")+COUNTIF(AA20,"E")</f>
        <v>0</v>
      </c>
      <c r="C20" s="207">
        <f t="shared" si="0"/>
        <v>0</v>
      </c>
      <c r="D20" s="116">
        <f>SUM(J20,P20,V20,AB20)</f>
        <v>0</v>
      </c>
      <c r="E20" s="116">
        <f>SUM(K20,Q20,W20,AC20)</f>
        <v>0</v>
      </c>
      <c r="F20" s="116">
        <f>SUM(L20,R20,X20,AD20)</f>
        <v>0</v>
      </c>
      <c r="G20" s="117">
        <f>SUM(M20,S20,Y20,AE20)</f>
        <v>0</v>
      </c>
      <c r="H20" s="118"/>
      <c r="I20" s="119"/>
      <c r="J20" s="195"/>
      <c r="K20" s="195"/>
      <c r="L20" s="195"/>
      <c r="M20" s="196"/>
      <c r="N20" s="120"/>
      <c r="O20" s="119"/>
      <c r="P20" s="121"/>
      <c r="Q20" s="121"/>
      <c r="R20" s="121"/>
      <c r="S20" s="122"/>
      <c r="T20" s="118"/>
      <c r="U20" s="119"/>
      <c r="V20" s="195"/>
      <c r="W20" s="195"/>
      <c r="X20" s="195"/>
      <c r="Y20" s="201"/>
      <c r="Z20" s="63"/>
      <c r="AA20" s="33"/>
      <c r="AB20" s="32"/>
      <c r="AC20" s="32"/>
      <c r="AD20" s="32"/>
      <c r="AE20" s="31"/>
    </row>
    <row r="21" spans="1:31" s="24" customFormat="1" ht="30" customHeight="1">
      <c r="A21" s="90" t="s">
        <v>37</v>
      </c>
      <c r="B21" s="87"/>
      <c r="C21" s="87"/>
      <c r="D21" s="87"/>
      <c r="E21" s="87"/>
      <c r="F21" s="87"/>
      <c r="G21" s="87"/>
      <c r="H21" s="91"/>
      <c r="I21" s="91"/>
      <c r="J21" s="91"/>
      <c r="K21" s="91"/>
      <c r="L21" s="91"/>
      <c r="M21" s="91"/>
      <c r="N21" s="25"/>
      <c r="O21" s="88"/>
      <c r="P21" s="25"/>
      <c r="Q21" s="25"/>
      <c r="R21" s="25"/>
      <c r="S21" s="25"/>
      <c r="T21" s="25"/>
      <c r="U21" s="25"/>
      <c r="V21" s="25"/>
      <c r="W21" s="25"/>
      <c r="X21" s="25"/>
      <c r="Y21" s="89"/>
      <c r="Z21" s="35"/>
      <c r="AA21" s="35"/>
      <c r="AB21" s="35"/>
      <c r="AC21" s="35"/>
      <c r="AD21" s="35"/>
      <c r="AE21" s="34"/>
    </row>
    <row r="22" spans="1:31" s="17" customFormat="1" ht="24.95" customHeight="1">
      <c r="A22" s="173" t="s">
        <v>39</v>
      </c>
      <c r="B22" s="92">
        <f>COUNTIF(I22,"E")+COUNTIF(O22,"E")+COUNTIF(U22,"E")+COUNTIF(AA22,"E")</f>
        <v>1</v>
      </c>
      <c r="C22" s="203">
        <f>SUM(D22:G22)</f>
        <v>45</v>
      </c>
      <c r="D22" s="93">
        <f>SUM(J22,P22,V22,AB22)</f>
        <v>30</v>
      </c>
      <c r="E22" s="93">
        <f>SUM(K22,Q22,W22,AC22)</f>
        <v>15</v>
      </c>
      <c r="F22" s="93">
        <f>SUM(L22,R22,X22,AD22)</f>
        <v>0</v>
      </c>
      <c r="G22" s="94">
        <f>SUM(M22,S22,Y22,AE22)</f>
        <v>0</v>
      </c>
      <c r="H22" s="95">
        <v>3</v>
      </c>
      <c r="I22" s="96" t="s">
        <v>38</v>
      </c>
      <c r="J22" s="191">
        <v>30</v>
      </c>
      <c r="K22" s="191">
        <v>15</v>
      </c>
      <c r="L22" s="191"/>
      <c r="M22" s="192"/>
      <c r="N22" s="97"/>
      <c r="O22" s="96"/>
      <c r="P22" s="98"/>
      <c r="Q22" s="98"/>
      <c r="R22" s="98"/>
      <c r="S22" s="99"/>
      <c r="T22" s="102"/>
      <c r="U22" s="96"/>
      <c r="V22" s="191"/>
      <c r="W22" s="191"/>
      <c r="X22" s="191"/>
      <c r="Y22" s="199"/>
      <c r="Z22" s="64"/>
      <c r="AA22" s="33"/>
      <c r="AB22" s="32"/>
      <c r="AC22" s="32"/>
      <c r="AD22" s="32"/>
      <c r="AE22" s="31"/>
    </row>
    <row r="23" spans="1:31" s="17" customFormat="1" ht="24.95" customHeight="1">
      <c r="A23" s="173" t="s">
        <v>40</v>
      </c>
      <c r="B23" s="92">
        <f>COUNTIF(I23,"E")+COUNTIF(O23,"E")+COUNTIF(U23,"E")+COUNTIF(AA23,"E")</f>
        <v>0</v>
      </c>
      <c r="C23" s="203">
        <f>SUM(D23:G23)</f>
        <v>45</v>
      </c>
      <c r="D23" s="93">
        <f>SUM(J23,P23,V23,AB23)</f>
        <v>15</v>
      </c>
      <c r="E23" s="93">
        <f>SUM(K23,Q23,W23,AC23)</f>
        <v>30</v>
      </c>
      <c r="F23" s="93">
        <f>SUM(L23,R23,X23,AD23)</f>
        <v>0</v>
      </c>
      <c r="G23" s="94">
        <f>SUM(M23,S23,Y23,AE23)</f>
        <v>0</v>
      </c>
      <c r="H23" s="95">
        <v>3</v>
      </c>
      <c r="I23" s="96"/>
      <c r="J23" s="191">
        <v>15</v>
      </c>
      <c r="K23" s="191">
        <v>30</v>
      </c>
      <c r="L23" s="191"/>
      <c r="M23" s="192"/>
      <c r="N23" s="97"/>
      <c r="O23" s="96"/>
      <c r="P23" s="98"/>
      <c r="Q23" s="98"/>
      <c r="R23" s="98"/>
      <c r="S23" s="99"/>
      <c r="T23" s="102"/>
      <c r="U23" s="96"/>
      <c r="V23" s="191"/>
      <c r="W23" s="191"/>
      <c r="X23" s="191"/>
      <c r="Y23" s="199"/>
      <c r="Z23" s="64"/>
      <c r="AA23" s="33"/>
      <c r="AB23" s="32"/>
      <c r="AC23" s="32"/>
      <c r="AD23" s="32"/>
      <c r="AE23" s="31"/>
    </row>
    <row r="24" spans="1:31" s="17" customFormat="1" ht="24.95" customHeight="1">
      <c r="A24" s="173" t="s">
        <v>69</v>
      </c>
      <c r="B24" s="92">
        <f>COUNTIF(I24,"E")+COUNTIF(O24,"E")+COUNTIF(U24,"E")+COUNTIF(AA24,"E")</f>
        <v>1</v>
      </c>
      <c r="C24" s="203">
        <f>SUM(D24:G24)</f>
        <v>75</v>
      </c>
      <c r="D24" s="93">
        <f>SUM(J24,P24,V24,AB24)</f>
        <v>45</v>
      </c>
      <c r="E24" s="93">
        <f>SUM(K24,Q24,W24,AC24)</f>
        <v>0</v>
      </c>
      <c r="F24" s="93">
        <f>SUM(L24,R24,X24,AD24)</f>
        <v>30</v>
      </c>
      <c r="G24" s="94">
        <f>SUM(M24,S24,Y24,AE24)</f>
        <v>0</v>
      </c>
      <c r="H24" s="95">
        <v>3</v>
      </c>
      <c r="I24" s="96"/>
      <c r="J24" s="191">
        <v>30</v>
      </c>
      <c r="K24" s="191"/>
      <c r="L24" s="191">
        <v>15</v>
      </c>
      <c r="M24" s="192"/>
      <c r="N24" s="97">
        <v>2</v>
      </c>
      <c r="O24" s="96" t="s">
        <v>38</v>
      </c>
      <c r="P24" s="98">
        <v>15</v>
      </c>
      <c r="Q24" s="98"/>
      <c r="R24" s="98">
        <v>15</v>
      </c>
      <c r="S24" s="99"/>
      <c r="T24" s="102"/>
      <c r="U24" s="96"/>
      <c r="V24" s="191"/>
      <c r="W24" s="191"/>
      <c r="X24" s="191"/>
      <c r="Y24" s="199"/>
      <c r="Z24" s="66"/>
      <c r="AA24" s="23"/>
      <c r="AB24" s="22"/>
      <c r="AC24" s="22"/>
      <c r="AD24" s="22"/>
      <c r="AE24" s="21"/>
    </row>
    <row r="25" spans="1:31" s="17" customFormat="1" ht="24.95" customHeight="1">
      <c r="A25" s="173" t="s">
        <v>41</v>
      </c>
      <c r="B25" s="92">
        <f>COUNTIF(I25,"E")+COUNTIF(O25,"E")+COUNTIF(U25,"E")+COUNTIF(AA25,"E")</f>
        <v>0</v>
      </c>
      <c r="C25" s="203">
        <f t="shared" ref="C25:C28" si="1">SUM(D25:G25)</f>
        <v>30</v>
      </c>
      <c r="D25" s="93">
        <f>SUM(J25,P25,V25,AB25)</f>
        <v>15</v>
      </c>
      <c r="E25" s="93">
        <f>SUM(K25,Q25,W25,AC25)</f>
        <v>0</v>
      </c>
      <c r="F25" s="93">
        <f>SUM(L25,R25,X25,AD25)</f>
        <v>15</v>
      </c>
      <c r="G25" s="94">
        <f>SUM(M25,S25,Y25,AE25)</f>
        <v>0</v>
      </c>
      <c r="H25" s="95">
        <v>2</v>
      </c>
      <c r="I25" s="96"/>
      <c r="J25" s="191">
        <v>15</v>
      </c>
      <c r="K25" s="191"/>
      <c r="L25" s="191">
        <v>15</v>
      </c>
      <c r="M25" s="192"/>
      <c r="N25" s="97"/>
      <c r="O25" s="96"/>
      <c r="P25" s="98"/>
      <c r="Q25" s="98"/>
      <c r="R25" s="98"/>
      <c r="S25" s="99"/>
      <c r="T25" s="102"/>
      <c r="U25" s="96"/>
      <c r="V25" s="191"/>
      <c r="W25" s="191"/>
      <c r="X25" s="191"/>
      <c r="Y25" s="199"/>
      <c r="Z25" s="64"/>
      <c r="AA25" s="33"/>
      <c r="AB25" s="32"/>
      <c r="AC25" s="32"/>
      <c r="AD25" s="32"/>
      <c r="AE25" s="31"/>
    </row>
    <row r="26" spans="1:31" s="17" customFormat="1" ht="24.95" customHeight="1">
      <c r="A26" s="173" t="s">
        <v>76</v>
      </c>
      <c r="B26" s="92">
        <f>COUNTIF(I26,"E")+COUNTIF(O26,"E")+COUNTIF(U26,"E")+COUNTIF(AA26,"E")</f>
        <v>0</v>
      </c>
      <c r="C26" s="203">
        <f>SUM(D26:G26)</f>
        <v>30</v>
      </c>
      <c r="D26" s="93">
        <f>SUM(J26,P26,V26,AB26)</f>
        <v>15</v>
      </c>
      <c r="E26" s="93">
        <f>SUM(K26,Q26,W26,AC26)</f>
        <v>15</v>
      </c>
      <c r="F26" s="93">
        <f>SUM(L26,R26,X26,AD26)</f>
        <v>0</v>
      </c>
      <c r="G26" s="94">
        <f>SUM(M26,S26,Y26,AE26)</f>
        <v>0</v>
      </c>
      <c r="H26" s="95">
        <v>2</v>
      </c>
      <c r="I26" s="96"/>
      <c r="J26" s="191">
        <v>15</v>
      </c>
      <c r="K26" s="191">
        <v>15</v>
      </c>
      <c r="L26" s="191"/>
      <c r="M26" s="192"/>
      <c r="N26" s="97"/>
      <c r="O26" s="96"/>
      <c r="P26" s="98"/>
      <c r="Q26" s="98"/>
      <c r="R26" s="98"/>
      <c r="S26" s="99"/>
      <c r="T26" s="102"/>
      <c r="U26" s="96"/>
      <c r="V26" s="191"/>
      <c r="W26" s="191"/>
      <c r="X26" s="191"/>
      <c r="Y26" s="199"/>
      <c r="Z26" s="67"/>
      <c r="AA26" s="20"/>
      <c r="AB26" s="19"/>
      <c r="AC26" s="19"/>
      <c r="AD26" s="19"/>
      <c r="AE26" s="18"/>
    </row>
    <row r="27" spans="1:31" s="17" customFormat="1" ht="24.95" customHeight="1">
      <c r="A27" s="177" t="s">
        <v>42</v>
      </c>
      <c r="B27" s="128">
        <f>COUNTIF(I27,"E")+COUNTIF(O27,"E")+COUNTIF(U27,"E")+COUNTIF(AA27,"E")</f>
        <v>0</v>
      </c>
      <c r="C27" s="204">
        <f t="shared" si="1"/>
        <v>15</v>
      </c>
      <c r="D27" s="100">
        <f>SUM(J27,P27,V27,AB27)</f>
        <v>15</v>
      </c>
      <c r="E27" s="100">
        <f>SUM(K27,Q27,W27,AC27)</f>
        <v>0</v>
      </c>
      <c r="F27" s="100">
        <f>SUM(L27,R27,X27,AD27)</f>
        <v>0</v>
      </c>
      <c r="G27" s="101">
        <f>SUM(M27,S27,Y27,AE27)</f>
        <v>0</v>
      </c>
      <c r="H27" s="104">
        <v>1</v>
      </c>
      <c r="I27" s="105"/>
      <c r="J27" s="193">
        <v>15</v>
      </c>
      <c r="K27" s="193"/>
      <c r="L27" s="193"/>
      <c r="M27" s="194"/>
      <c r="N27" s="106"/>
      <c r="O27" s="105"/>
      <c r="P27" s="107"/>
      <c r="Q27" s="107"/>
      <c r="R27" s="107"/>
      <c r="S27" s="108"/>
      <c r="T27" s="123"/>
      <c r="U27" s="105"/>
      <c r="V27" s="193"/>
      <c r="W27" s="193"/>
      <c r="X27" s="193"/>
      <c r="Y27" s="200"/>
      <c r="Z27" s="67"/>
      <c r="AA27" s="20"/>
      <c r="AB27" s="19"/>
      <c r="AC27" s="19"/>
      <c r="AD27" s="19"/>
      <c r="AE27" s="18"/>
    </row>
    <row r="28" spans="1:31" s="17" customFormat="1" ht="24.95" customHeight="1">
      <c r="A28" s="210" t="s">
        <v>43</v>
      </c>
      <c r="B28" s="124">
        <f>COUNTIF(I28,"E")+COUNTIF(O28,"E")+COUNTIF(U28,"E")+COUNTIF(AA28,"E")</f>
        <v>0</v>
      </c>
      <c r="C28" s="208">
        <f t="shared" si="1"/>
        <v>45</v>
      </c>
      <c r="D28" s="125">
        <f>SUM(J28,P28,V28,AB28)</f>
        <v>15</v>
      </c>
      <c r="E28" s="125">
        <f>SUM(K28,Q28,W28,AC28)</f>
        <v>0</v>
      </c>
      <c r="F28" s="125">
        <f>SUM(L28,R28,X28,AD28)</f>
        <v>15</v>
      </c>
      <c r="G28" s="126">
        <f>SUM(M28,S28,Y28,AE28)</f>
        <v>15</v>
      </c>
      <c r="H28" s="118"/>
      <c r="I28" s="119"/>
      <c r="J28" s="195"/>
      <c r="K28" s="195"/>
      <c r="L28" s="195"/>
      <c r="M28" s="196"/>
      <c r="N28" s="120">
        <v>3</v>
      </c>
      <c r="O28" s="119"/>
      <c r="P28" s="121">
        <v>15</v>
      </c>
      <c r="Q28" s="121"/>
      <c r="R28" s="121">
        <v>15</v>
      </c>
      <c r="S28" s="122">
        <v>15</v>
      </c>
      <c r="T28" s="211"/>
      <c r="U28" s="119"/>
      <c r="V28" s="195"/>
      <c r="W28" s="195"/>
      <c r="X28" s="195"/>
      <c r="Y28" s="201"/>
      <c r="Z28" s="64"/>
      <c r="AA28" s="33"/>
      <c r="AB28" s="32"/>
      <c r="AC28" s="32"/>
      <c r="AD28" s="32"/>
      <c r="AE28" s="31"/>
    </row>
    <row r="29" spans="1:31" s="24" customFormat="1" ht="30" customHeight="1">
      <c r="A29" s="90" t="s">
        <v>44</v>
      </c>
      <c r="B29" s="87"/>
      <c r="C29" s="87"/>
      <c r="D29" s="87"/>
      <c r="E29" s="87"/>
      <c r="F29" s="87"/>
      <c r="G29" s="87"/>
      <c r="H29" s="91"/>
      <c r="I29" s="91"/>
      <c r="J29" s="91"/>
      <c r="K29" s="91"/>
      <c r="L29" s="91"/>
      <c r="M29" s="91"/>
      <c r="N29" s="25"/>
      <c r="O29" s="88"/>
      <c r="P29" s="25"/>
      <c r="Q29" s="25"/>
      <c r="R29" s="25"/>
      <c r="S29" s="25"/>
      <c r="T29" s="25"/>
      <c r="U29" s="25"/>
      <c r="V29" s="25"/>
      <c r="W29" s="25"/>
      <c r="X29" s="25"/>
      <c r="Y29" s="89"/>
      <c r="Z29" s="35"/>
      <c r="AA29" s="35"/>
      <c r="AB29" s="35"/>
      <c r="AC29" s="35"/>
      <c r="AD29" s="35"/>
      <c r="AE29" s="34"/>
    </row>
    <row r="30" spans="1:31" s="17" customFormat="1" ht="24.95" customHeight="1">
      <c r="A30" s="178" t="s">
        <v>45</v>
      </c>
      <c r="B30" s="92">
        <f>COUNTIF(I30,"E")+COUNTIF(O30,"E")+COUNTIF(U30,"E")+COUNTIF(AA30,"E")</f>
        <v>1</v>
      </c>
      <c r="C30" s="203">
        <f>SUM(D30:G30)</f>
        <v>45</v>
      </c>
      <c r="D30" s="93">
        <f>SUM(J30,P30,V30,AB30)</f>
        <v>15</v>
      </c>
      <c r="E30" s="93">
        <f>SUM(K30,Q30,W30,AC30)</f>
        <v>0</v>
      </c>
      <c r="F30" s="93">
        <f>SUM(L30,R30,X30,AD30)</f>
        <v>30</v>
      </c>
      <c r="G30" s="94">
        <f>SUM(M30,S30,Y30,AE30)</f>
        <v>0</v>
      </c>
      <c r="H30" s="95">
        <v>4</v>
      </c>
      <c r="I30" s="96" t="s">
        <v>38</v>
      </c>
      <c r="J30" s="191">
        <v>15</v>
      </c>
      <c r="K30" s="191"/>
      <c r="L30" s="191">
        <v>30</v>
      </c>
      <c r="M30" s="192"/>
      <c r="N30" s="97"/>
      <c r="O30" s="96"/>
      <c r="P30" s="98"/>
      <c r="Q30" s="98"/>
      <c r="R30" s="98"/>
      <c r="S30" s="99"/>
      <c r="T30" s="102"/>
      <c r="U30" s="96"/>
      <c r="V30" s="191"/>
      <c r="W30" s="191"/>
      <c r="X30" s="191"/>
      <c r="Y30" s="199"/>
      <c r="Z30" s="67"/>
      <c r="AA30" s="20"/>
      <c r="AB30" s="19"/>
      <c r="AC30" s="19"/>
      <c r="AD30" s="19"/>
      <c r="AE30" s="18"/>
    </row>
    <row r="31" spans="1:31" s="17" customFormat="1" ht="24.95" customHeight="1">
      <c r="A31" s="179" t="s">
        <v>46</v>
      </c>
      <c r="B31" s="128">
        <f>COUNTIF(I31,"E")+COUNTIF(O31,"E")+COUNTIF(U31,"E")+COUNTIF(AA31,"E")</f>
        <v>0</v>
      </c>
      <c r="C31" s="204">
        <f>SUM(D31:G31)</f>
        <v>45</v>
      </c>
      <c r="D31" s="93">
        <f>SUM(J31,P31,V31,AB31)</f>
        <v>15</v>
      </c>
      <c r="E31" s="93">
        <f>SUM(K31,Q31,W31,AC31)</f>
        <v>0</v>
      </c>
      <c r="F31" s="93">
        <f>SUM(L31,R31,X31,AD31)</f>
        <v>30</v>
      </c>
      <c r="G31" s="94">
        <f>SUM(M31,S31,Y31,AE31)</f>
        <v>0</v>
      </c>
      <c r="H31" s="104">
        <v>3</v>
      </c>
      <c r="I31" s="105"/>
      <c r="J31" s="193">
        <v>15</v>
      </c>
      <c r="K31" s="193"/>
      <c r="L31" s="193">
        <v>30</v>
      </c>
      <c r="M31" s="194"/>
      <c r="N31" s="106"/>
      <c r="O31" s="105"/>
      <c r="P31" s="107"/>
      <c r="Q31" s="107"/>
      <c r="R31" s="107"/>
      <c r="S31" s="108"/>
      <c r="T31" s="104"/>
      <c r="U31" s="105"/>
      <c r="V31" s="193"/>
      <c r="W31" s="193"/>
      <c r="X31" s="193"/>
      <c r="Y31" s="200"/>
      <c r="Z31" s="64"/>
      <c r="AA31" s="33"/>
      <c r="AB31" s="32"/>
      <c r="AC31" s="32"/>
      <c r="AD31" s="32"/>
      <c r="AE31" s="31"/>
    </row>
    <row r="32" spans="1:31" s="17" customFormat="1" ht="24.95" customHeight="1">
      <c r="A32" s="178" t="s">
        <v>49</v>
      </c>
      <c r="B32" s="128">
        <f>COUNTIF(I32,"E")+COUNTIF(O32,"E")+COUNTIF(U32,"E")+COUNTIF(AA32,"E")</f>
        <v>0</v>
      </c>
      <c r="C32" s="204">
        <f>SUM(D32:G32)</f>
        <v>30</v>
      </c>
      <c r="D32" s="93">
        <f>SUM(J32,P32,V32,AB32)</f>
        <v>15</v>
      </c>
      <c r="E32" s="93">
        <f>SUM(K32,Q32,W32,AC32)</f>
        <v>0</v>
      </c>
      <c r="F32" s="93">
        <f>SUM(L32,R32,X32,AD32)</f>
        <v>15</v>
      </c>
      <c r="G32" s="94">
        <f>SUM(M32,S32,Y32,AE32)</f>
        <v>0</v>
      </c>
      <c r="H32" s="95">
        <v>2</v>
      </c>
      <c r="I32" s="96"/>
      <c r="J32" s="191">
        <v>15</v>
      </c>
      <c r="K32" s="191"/>
      <c r="L32" s="191">
        <v>15</v>
      </c>
      <c r="M32" s="192"/>
      <c r="N32" s="97"/>
      <c r="O32" s="96"/>
      <c r="P32" s="98"/>
      <c r="Q32" s="98"/>
      <c r="R32" s="98"/>
      <c r="S32" s="99"/>
      <c r="T32" s="102"/>
      <c r="U32" s="96"/>
      <c r="V32" s="191"/>
      <c r="W32" s="191"/>
      <c r="X32" s="191"/>
      <c r="Y32" s="199"/>
      <c r="Z32" s="64"/>
      <c r="AA32" s="33"/>
      <c r="AB32" s="32"/>
      <c r="AC32" s="32"/>
      <c r="AD32" s="32"/>
      <c r="AE32" s="31"/>
    </row>
    <row r="33" spans="1:31" s="17" customFormat="1" ht="24.95" customHeight="1">
      <c r="A33" s="179" t="s">
        <v>48</v>
      </c>
      <c r="B33" s="128">
        <f>COUNTIF(I33,"E")+COUNTIF(O33,"E")+COUNTIF(U33,"E")+COUNTIF(AA33,"E")</f>
        <v>0</v>
      </c>
      <c r="C33" s="204">
        <f>SUM(D33:G33)</f>
        <v>30</v>
      </c>
      <c r="D33" s="93">
        <f>SUM(J33,P33,V33,AB33)</f>
        <v>15</v>
      </c>
      <c r="E33" s="93">
        <f>SUM(K33,Q33,W33,AC33)</f>
        <v>0</v>
      </c>
      <c r="F33" s="93">
        <f>SUM(L33,R33,X33,AD33)</f>
        <v>15</v>
      </c>
      <c r="G33" s="94">
        <f>SUM(M33,S33,Y33,AE33)</f>
        <v>0</v>
      </c>
      <c r="H33" s="104">
        <v>2</v>
      </c>
      <c r="I33" s="105"/>
      <c r="J33" s="193">
        <v>15</v>
      </c>
      <c r="K33" s="193"/>
      <c r="L33" s="193">
        <v>15</v>
      </c>
      <c r="M33" s="194"/>
      <c r="N33" s="106"/>
      <c r="O33" s="105"/>
      <c r="P33" s="107"/>
      <c r="Q33" s="107"/>
      <c r="R33" s="107"/>
      <c r="S33" s="108"/>
      <c r="T33" s="104"/>
      <c r="U33" s="105"/>
      <c r="V33" s="193"/>
      <c r="W33" s="193"/>
      <c r="X33" s="193"/>
      <c r="Y33" s="200"/>
      <c r="Z33" s="65"/>
      <c r="AA33" s="20"/>
      <c r="AB33" s="19"/>
      <c r="AC33" s="19"/>
      <c r="AD33" s="19"/>
      <c r="AE33" s="18"/>
    </row>
    <row r="34" spans="1:31" s="17" customFormat="1" ht="24.95" customHeight="1">
      <c r="A34" s="179" t="s">
        <v>47</v>
      </c>
      <c r="B34" s="128">
        <f>COUNTIF(I34,"E")+COUNTIF(O34,"E")+COUNTIF(U34,"E")+COUNTIF(AA34,"E")</f>
        <v>0</v>
      </c>
      <c r="C34" s="204">
        <f t="shared" ref="C34:C39" si="2">SUM(D34:G34)</f>
        <v>30</v>
      </c>
      <c r="D34" s="93">
        <f>SUM(J34,P34,V34,AB34)</f>
        <v>15</v>
      </c>
      <c r="E34" s="93">
        <f>SUM(K34,Q34,W34,AC34)</f>
        <v>15</v>
      </c>
      <c r="F34" s="93">
        <f>SUM(L34,R34,X34,AD34)</f>
        <v>0</v>
      </c>
      <c r="G34" s="94">
        <f>SUM(M34,S34,Y34,AE34)</f>
        <v>0</v>
      </c>
      <c r="H34" s="95">
        <v>2</v>
      </c>
      <c r="I34" s="96"/>
      <c r="J34" s="191">
        <v>15</v>
      </c>
      <c r="K34" s="191">
        <v>15</v>
      </c>
      <c r="L34" s="191"/>
      <c r="M34" s="192"/>
      <c r="N34" s="97"/>
      <c r="O34" s="96"/>
      <c r="P34" s="98"/>
      <c r="Q34" s="98"/>
      <c r="R34" s="98"/>
      <c r="S34" s="99"/>
      <c r="T34" s="102"/>
      <c r="U34" s="96"/>
      <c r="V34" s="191"/>
      <c r="W34" s="191"/>
      <c r="X34" s="191"/>
      <c r="Y34" s="199"/>
      <c r="Z34" s="64"/>
      <c r="AA34" s="33"/>
      <c r="AB34" s="32"/>
      <c r="AC34" s="32"/>
      <c r="AD34" s="32"/>
      <c r="AE34" s="31"/>
    </row>
    <row r="35" spans="1:31" s="17" customFormat="1" ht="24.95" customHeight="1">
      <c r="A35" s="178" t="s">
        <v>67</v>
      </c>
      <c r="B35" s="128">
        <f>COUNTIF(I35,"E")+COUNTIF(O35,"E")+COUNTIF(U35,"E")+COUNTIF(AA35,"E")</f>
        <v>0</v>
      </c>
      <c r="C35" s="204">
        <f t="shared" si="2"/>
        <v>60</v>
      </c>
      <c r="D35" s="93">
        <f>SUM(J35,P35,V35,AB35)</f>
        <v>0</v>
      </c>
      <c r="E35" s="93">
        <f>SUM(K35,Q35,W35,AC35)</f>
        <v>0</v>
      </c>
      <c r="F35" s="93">
        <f>SUM(L35,R35,X35,AD35)</f>
        <v>0</v>
      </c>
      <c r="G35" s="94">
        <f>SUM(M35,S35,Y35,AE35)</f>
        <v>60</v>
      </c>
      <c r="H35" s="95">
        <v>2</v>
      </c>
      <c r="I35" s="96"/>
      <c r="J35" s="191"/>
      <c r="K35" s="191"/>
      <c r="L35" s="191"/>
      <c r="M35" s="192">
        <v>30</v>
      </c>
      <c r="N35" s="97">
        <v>2</v>
      </c>
      <c r="O35" s="96"/>
      <c r="P35" s="98"/>
      <c r="Q35" s="98"/>
      <c r="R35" s="98"/>
      <c r="S35" s="99">
        <v>30</v>
      </c>
      <c r="T35" s="102"/>
      <c r="U35" s="96"/>
      <c r="V35" s="191"/>
      <c r="W35" s="191"/>
      <c r="X35" s="191"/>
      <c r="Y35" s="199"/>
      <c r="Z35" s="64"/>
      <c r="AA35" s="33"/>
      <c r="AB35" s="32"/>
      <c r="AC35" s="32"/>
      <c r="AD35" s="32"/>
      <c r="AE35" s="31"/>
    </row>
    <row r="36" spans="1:31" s="17" customFormat="1" ht="24.95" customHeight="1">
      <c r="A36" s="180" t="s">
        <v>50</v>
      </c>
      <c r="B36" s="128">
        <f>COUNTIF(I36,"E")+COUNTIF(O36,"E")+COUNTIF(U36,"E")+COUNTIF(AA36,"E")</f>
        <v>1</v>
      </c>
      <c r="C36" s="204">
        <f t="shared" si="2"/>
        <v>75</v>
      </c>
      <c r="D36" s="93">
        <f>SUM(J36,P36,V36,AB36)</f>
        <v>30</v>
      </c>
      <c r="E36" s="93">
        <f>SUM(K36,Q36,W36,AC36)</f>
        <v>0</v>
      </c>
      <c r="F36" s="93">
        <f>SUM(L36,R36,X36,AD36)</f>
        <v>45</v>
      </c>
      <c r="G36" s="94">
        <f>SUM(M36,S36,Y36,AE36)</f>
        <v>0</v>
      </c>
      <c r="H36" s="95"/>
      <c r="I36" s="96"/>
      <c r="J36" s="191"/>
      <c r="K36" s="191"/>
      <c r="L36" s="191"/>
      <c r="M36" s="192"/>
      <c r="N36" s="97">
        <v>6</v>
      </c>
      <c r="O36" s="96" t="s">
        <v>38</v>
      </c>
      <c r="P36" s="98">
        <v>30</v>
      </c>
      <c r="Q36" s="98"/>
      <c r="R36" s="98">
        <v>45</v>
      </c>
      <c r="S36" s="99"/>
      <c r="T36" s="102"/>
      <c r="U36" s="96"/>
      <c r="V36" s="191"/>
      <c r="W36" s="191"/>
      <c r="X36" s="191"/>
      <c r="Y36" s="199"/>
      <c r="Z36" s="64"/>
      <c r="AA36" s="33"/>
      <c r="AB36" s="32"/>
      <c r="AC36" s="32"/>
      <c r="AD36" s="32"/>
      <c r="AE36" s="31"/>
    </row>
    <row r="37" spans="1:31" s="17" customFormat="1" ht="24.95" customHeight="1">
      <c r="A37" s="178" t="s">
        <v>51</v>
      </c>
      <c r="B37" s="128">
        <f>COUNTIF(I37,"E")+COUNTIF(O37,"E")+COUNTIF(U37,"E")+COUNTIF(AA37,"E")</f>
        <v>0</v>
      </c>
      <c r="C37" s="204">
        <f t="shared" si="2"/>
        <v>60</v>
      </c>
      <c r="D37" s="93">
        <f>SUM(J37,P37,V37,AB37)</f>
        <v>30</v>
      </c>
      <c r="E37" s="93">
        <f>SUM(K37,Q37,W37,AC37)</f>
        <v>0</v>
      </c>
      <c r="F37" s="93">
        <f>SUM(L37,R37,X37,AD37)</f>
        <v>30</v>
      </c>
      <c r="G37" s="94">
        <f>SUM(M37,S37,Y37,AE37)</f>
        <v>0</v>
      </c>
      <c r="H37" s="95"/>
      <c r="I37" s="96"/>
      <c r="J37" s="191"/>
      <c r="K37" s="191"/>
      <c r="L37" s="191"/>
      <c r="M37" s="192"/>
      <c r="N37" s="97">
        <v>4</v>
      </c>
      <c r="O37" s="96"/>
      <c r="P37" s="98">
        <v>30</v>
      </c>
      <c r="Q37" s="98"/>
      <c r="R37" s="98">
        <v>30</v>
      </c>
      <c r="S37" s="99"/>
      <c r="T37" s="102"/>
      <c r="U37" s="96"/>
      <c r="V37" s="191"/>
      <c r="W37" s="191"/>
      <c r="X37" s="191"/>
      <c r="Y37" s="199"/>
      <c r="Z37" s="64"/>
      <c r="AA37" s="33"/>
      <c r="AB37" s="32"/>
      <c r="AC37" s="32"/>
      <c r="AD37" s="32"/>
      <c r="AE37" s="31"/>
    </row>
    <row r="38" spans="1:31" s="17" customFormat="1" ht="24.95" customHeight="1">
      <c r="A38" s="178" t="s">
        <v>52</v>
      </c>
      <c r="B38" s="128">
        <f>COUNTIF(I38,"E")+COUNTIF(O38,"E")+COUNTIF(U38,"E")+COUNTIF(AA38,"E")</f>
        <v>1</v>
      </c>
      <c r="C38" s="204">
        <f t="shared" si="2"/>
        <v>60</v>
      </c>
      <c r="D38" s="93">
        <f>SUM(J38,P38,V38,AB38)</f>
        <v>30</v>
      </c>
      <c r="E38" s="93">
        <f>SUM(K38,Q38,W38,AC38)</f>
        <v>0</v>
      </c>
      <c r="F38" s="93">
        <f>SUM(L38,R38,X38,AD38)</f>
        <v>30</v>
      </c>
      <c r="G38" s="94">
        <f>SUM(M38,S38,Y38,AE38)</f>
        <v>0</v>
      </c>
      <c r="H38" s="95"/>
      <c r="I38" s="96"/>
      <c r="J38" s="191"/>
      <c r="K38" s="191"/>
      <c r="L38" s="191"/>
      <c r="M38" s="192"/>
      <c r="N38" s="97">
        <v>4</v>
      </c>
      <c r="O38" s="96" t="s">
        <v>38</v>
      </c>
      <c r="P38" s="98">
        <v>30</v>
      </c>
      <c r="Q38" s="98"/>
      <c r="R38" s="98">
        <v>30</v>
      </c>
      <c r="S38" s="99"/>
      <c r="T38" s="102"/>
      <c r="U38" s="96"/>
      <c r="V38" s="191"/>
      <c r="W38" s="191"/>
      <c r="X38" s="191"/>
      <c r="Y38" s="199"/>
      <c r="Z38" s="64"/>
      <c r="AA38" s="33"/>
      <c r="AB38" s="32"/>
      <c r="AC38" s="32"/>
      <c r="AD38" s="32"/>
      <c r="AE38" s="31"/>
    </row>
    <row r="39" spans="1:31" s="17" customFormat="1" ht="24.95" customHeight="1" thickBot="1">
      <c r="A39" s="181" t="s">
        <v>53</v>
      </c>
      <c r="B39" s="112">
        <f>COUNTIF(I39,"E")+COUNTIF(O39,"E")+COUNTIF(U39,"E")+COUNTIF(AA39,"E")</f>
        <v>0</v>
      </c>
      <c r="C39" s="206">
        <f t="shared" si="2"/>
        <v>30</v>
      </c>
      <c r="D39" s="110">
        <f>SUM(J39,P39,V39,AB39)</f>
        <v>15</v>
      </c>
      <c r="E39" s="110">
        <f>SUM(K39,Q39,W39,AC39)</f>
        <v>0</v>
      </c>
      <c r="F39" s="110">
        <f>SUM(L39,R39,X39,AD39)</f>
        <v>15</v>
      </c>
      <c r="G39" s="111">
        <f>SUM(M39,S39,Y39,AE39)</f>
        <v>0</v>
      </c>
      <c r="H39" s="141"/>
      <c r="I39" s="130"/>
      <c r="J39" s="197"/>
      <c r="K39" s="197"/>
      <c r="L39" s="197"/>
      <c r="M39" s="198"/>
      <c r="N39" s="142">
        <v>2</v>
      </c>
      <c r="O39" s="130"/>
      <c r="P39" s="143">
        <v>15</v>
      </c>
      <c r="Q39" s="143"/>
      <c r="R39" s="143">
        <v>15</v>
      </c>
      <c r="S39" s="144"/>
      <c r="T39" s="145"/>
      <c r="U39" s="130"/>
      <c r="V39" s="197"/>
      <c r="W39" s="197"/>
      <c r="X39" s="197"/>
      <c r="Y39" s="202"/>
      <c r="Z39" s="64"/>
      <c r="AA39" s="33"/>
      <c r="AB39" s="32"/>
      <c r="AC39" s="32"/>
      <c r="AD39" s="32"/>
      <c r="AE39" s="31"/>
    </row>
    <row r="40" spans="1:31" s="24" customFormat="1" ht="30" customHeight="1">
      <c r="A40" s="131" t="s">
        <v>72</v>
      </c>
      <c r="B40" s="132"/>
      <c r="C40" s="132"/>
      <c r="D40" s="132"/>
      <c r="E40" s="132"/>
      <c r="F40" s="132"/>
      <c r="G40" s="132"/>
      <c r="H40" s="133"/>
      <c r="I40" s="133"/>
      <c r="J40" s="133"/>
      <c r="K40" s="133"/>
      <c r="L40" s="133"/>
      <c r="M40" s="133"/>
      <c r="N40" s="134"/>
      <c r="O40" s="135"/>
      <c r="P40" s="134"/>
      <c r="Q40" s="134"/>
      <c r="R40" s="134"/>
      <c r="S40" s="134"/>
      <c r="T40" s="134"/>
      <c r="U40" s="134"/>
      <c r="V40" s="134"/>
      <c r="W40" s="134"/>
      <c r="X40" s="134"/>
      <c r="Y40" s="136"/>
      <c r="Z40" s="27"/>
      <c r="AA40" s="27"/>
      <c r="AB40" s="27"/>
      <c r="AC40" s="27"/>
      <c r="AD40" s="27"/>
      <c r="AE40" s="26"/>
    </row>
    <row r="41" spans="1:31" s="17" customFormat="1" ht="24.95" customHeight="1">
      <c r="A41" s="178" t="s">
        <v>54</v>
      </c>
      <c r="B41" s="92">
        <f>COUNTIF(I41,"E")+COUNTIF(O41,"E")+COUNTIF(U41,"E")+COUNTIF(AA41,"E")</f>
        <v>0</v>
      </c>
      <c r="C41" s="203">
        <f>SUM(D41:G41)</f>
        <v>15</v>
      </c>
      <c r="D41" s="93">
        <f>SUM(J41,P41,V41,AB41)</f>
        <v>0</v>
      </c>
      <c r="E41" s="93">
        <f>SUM(K41,Q41,W41,AC41)</f>
        <v>0</v>
      </c>
      <c r="F41" s="93">
        <f>SUM(L41,R41,X41,AD41)</f>
        <v>0</v>
      </c>
      <c r="G41" s="94">
        <f>SUM(M41,S41,Y41,AE41)</f>
        <v>15</v>
      </c>
      <c r="H41" s="95"/>
      <c r="I41" s="96"/>
      <c r="J41" s="191"/>
      <c r="K41" s="191"/>
      <c r="L41" s="191"/>
      <c r="M41" s="192"/>
      <c r="N41" s="97">
        <v>1</v>
      </c>
      <c r="O41" s="96"/>
      <c r="P41" s="98"/>
      <c r="Q41" s="98"/>
      <c r="R41" s="98"/>
      <c r="S41" s="99">
        <v>15</v>
      </c>
      <c r="T41" s="95"/>
      <c r="U41" s="130"/>
      <c r="V41" s="191"/>
      <c r="W41" s="191"/>
      <c r="X41" s="191"/>
      <c r="Y41" s="199"/>
      <c r="Z41" s="68"/>
      <c r="AA41" s="23"/>
      <c r="AB41" s="22"/>
      <c r="AC41" s="22"/>
      <c r="AD41" s="22"/>
      <c r="AE41" s="21"/>
    </row>
    <row r="42" spans="1:31" s="17" customFormat="1" ht="24.95" customHeight="1">
      <c r="A42" s="179" t="s">
        <v>55</v>
      </c>
      <c r="B42" s="92">
        <f>COUNTIF(I42,"E")+COUNTIF(O42,"E")+COUNTIF(U42,"E")+COUNTIF(AA42,"E")</f>
        <v>0</v>
      </c>
      <c r="C42" s="204">
        <f t="shared" ref="C42:C48" si="3">SUM(D42:G42)</f>
        <v>30</v>
      </c>
      <c r="D42" s="100">
        <f>SUM(J42,P42,V42,AB42)</f>
        <v>0</v>
      </c>
      <c r="E42" s="100">
        <f>SUM(K42,Q42,W42,AC42)</f>
        <v>0</v>
      </c>
      <c r="F42" s="100">
        <f>SUM(L42,R42,X42,AD42)</f>
        <v>0</v>
      </c>
      <c r="G42" s="101">
        <f>SUM(M42,S42,Y42,AE42)</f>
        <v>30</v>
      </c>
      <c r="H42" s="104"/>
      <c r="I42" s="105"/>
      <c r="J42" s="193"/>
      <c r="K42" s="193"/>
      <c r="L42" s="193"/>
      <c r="M42" s="194"/>
      <c r="N42" s="106"/>
      <c r="O42" s="105"/>
      <c r="P42" s="107"/>
      <c r="Q42" s="107"/>
      <c r="R42" s="107"/>
      <c r="S42" s="108"/>
      <c r="T42" s="104">
        <v>2</v>
      </c>
      <c r="U42" s="129">
        <f>COUNTIFS(U2:U40,"E")</f>
        <v>0</v>
      </c>
      <c r="V42" s="193"/>
      <c r="W42" s="193"/>
      <c r="X42" s="193"/>
      <c r="Y42" s="200">
        <v>30</v>
      </c>
      <c r="Z42" s="65"/>
      <c r="AA42" s="20"/>
      <c r="AB42" s="19"/>
      <c r="AC42" s="19"/>
      <c r="AD42" s="19"/>
      <c r="AE42" s="18"/>
    </row>
    <row r="43" spans="1:31" s="17" customFormat="1" ht="24.95" customHeight="1">
      <c r="A43" s="179" t="s">
        <v>56</v>
      </c>
      <c r="B43" s="92">
        <f>COUNTIF(I43,"E")+COUNTIF(O43,"E")+COUNTIF(U43,"E")+COUNTIF(AA43,"E")</f>
        <v>0</v>
      </c>
      <c r="C43" s="204">
        <f t="shared" si="3"/>
        <v>60</v>
      </c>
      <c r="D43" s="100">
        <f>SUM(J43,P43,V43,AB43)</f>
        <v>0</v>
      </c>
      <c r="E43" s="100">
        <f>SUM(K43,Q43,W43,AC43)</f>
        <v>0</v>
      </c>
      <c r="F43" s="100">
        <f>SUM(L43,R43,X43,AD43)</f>
        <v>0</v>
      </c>
      <c r="G43" s="101">
        <f>SUM(M43,S43,Y43,AE43)</f>
        <v>60</v>
      </c>
      <c r="H43" s="104"/>
      <c r="I43" s="105"/>
      <c r="J43" s="193"/>
      <c r="K43" s="193"/>
      <c r="L43" s="193"/>
      <c r="M43" s="194"/>
      <c r="N43" s="106"/>
      <c r="O43" s="105"/>
      <c r="P43" s="107"/>
      <c r="Q43" s="107"/>
      <c r="R43" s="107"/>
      <c r="S43" s="108"/>
      <c r="T43" s="123">
        <v>11</v>
      </c>
      <c r="U43" s="105"/>
      <c r="V43" s="193"/>
      <c r="W43" s="193"/>
      <c r="X43" s="193"/>
      <c r="Y43" s="200">
        <v>60</v>
      </c>
      <c r="Z43" s="67"/>
      <c r="AA43" s="20"/>
      <c r="AB43" s="19"/>
      <c r="AC43" s="19"/>
      <c r="AD43" s="19"/>
      <c r="AE43" s="18"/>
    </row>
    <row r="44" spans="1:31" s="17" customFormat="1" ht="24.95" customHeight="1">
      <c r="A44" s="179" t="s">
        <v>57</v>
      </c>
      <c r="B44" s="92">
        <f>COUNTIF(I44,"E")+COUNTIF(O44,"E")+COUNTIF(U44,"E")+COUNTIF(AA44,"E")</f>
        <v>0</v>
      </c>
      <c r="C44" s="204">
        <f t="shared" si="3"/>
        <v>45</v>
      </c>
      <c r="D44" s="100">
        <f>SUM(J44,P44,V44,AB44)</f>
        <v>30</v>
      </c>
      <c r="E44" s="100">
        <f>SUM(K44,Q44,W44,AC44)</f>
        <v>0</v>
      </c>
      <c r="F44" s="100">
        <f>SUM(L44,R44,X44,AD44)</f>
        <v>15</v>
      </c>
      <c r="G44" s="101">
        <f>SUM(M44,S44,Y44,AE44)</f>
        <v>0</v>
      </c>
      <c r="H44" s="104"/>
      <c r="I44" s="105"/>
      <c r="J44" s="193"/>
      <c r="K44" s="193"/>
      <c r="L44" s="193"/>
      <c r="M44" s="194"/>
      <c r="N44" s="106"/>
      <c r="O44" s="105"/>
      <c r="P44" s="107"/>
      <c r="Q44" s="107"/>
      <c r="R44" s="107"/>
      <c r="S44" s="108"/>
      <c r="T44" s="123">
        <v>4</v>
      </c>
      <c r="U44" s="105"/>
      <c r="V44" s="193">
        <v>30</v>
      </c>
      <c r="W44" s="193"/>
      <c r="X44" s="193">
        <v>15</v>
      </c>
      <c r="Y44" s="200"/>
      <c r="Z44" s="67"/>
      <c r="AA44" s="20"/>
      <c r="AB44" s="19"/>
      <c r="AC44" s="19"/>
      <c r="AD44" s="19"/>
      <c r="AE44" s="18"/>
    </row>
    <row r="45" spans="1:31" s="17" customFormat="1" ht="24.95" customHeight="1">
      <c r="A45" s="179" t="s">
        <v>70</v>
      </c>
      <c r="B45" s="92">
        <f>COUNTIF(I45,"E")+COUNTIF(O45,"E")+COUNTIF(U45,"E")+COUNTIF(AA45,"E")</f>
        <v>0</v>
      </c>
      <c r="C45" s="204">
        <f t="shared" si="3"/>
        <v>30</v>
      </c>
      <c r="D45" s="100">
        <f>SUM(J45,P45,V45,AB45)</f>
        <v>15</v>
      </c>
      <c r="E45" s="100">
        <f>SUM(K45,Q45,W45,AC45)</f>
        <v>0</v>
      </c>
      <c r="F45" s="100">
        <f>SUM(L45,R45,X45,AD45)</f>
        <v>15</v>
      </c>
      <c r="G45" s="101">
        <f>SUM(M45,S45,Y45,AE45)</f>
        <v>0</v>
      </c>
      <c r="H45" s="104"/>
      <c r="I45" s="105"/>
      <c r="J45" s="193"/>
      <c r="K45" s="193"/>
      <c r="L45" s="193"/>
      <c r="M45" s="194"/>
      <c r="N45" s="106">
        <v>2</v>
      </c>
      <c r="O45" s="105"/>
      <c r="P45" s="107">
        <v>15</v>
      </c>
      <c r="Q45" s="107"/>
      <c r="R45" s="107">
        <v>15</v>
      </c>
      <c r="S45" s="108"/>
      <c r="T45" s="123"/>
      <c r="U45" s="105"/>
      <c r="V45" s="193"/>
      <c r="W45" s="193"/>
      <c r="X45" s="193"/>
      <c r="Y45" s="200"/>
      <c r="Z45" s="67"/>
      <c r="AA45" s="20"/>
      <c r="AB45" s="19"/>
      <c r="AC45" s="19"/>
      <c r="AD45" s="19"/>
      <c r="AE45" s="18"/>
    </row>
    <row r="46" spans="1:31" s="17" customFormat="1" ht="24.95" customHeight="1">
      <c r="A46" s="179" t="s">
        <v>68</v>
      </c>
      <c r="B46" s="92">
        <f>COUNTIF(I46,"E")+COUNTIF(O46,"E")+COUNTIF(U46,"E")+COUNTIF(AA46,"E")</f>
        <v>0</v>
      </c>
      <c r="C46" s="204">
        <f t="shared" si="3"/>
        <v>30</v>
      </c>
      <c r="D46" s="100">
        <f>SUM(J46,P46,V46,AB46)</f>
        <v>15</v>
      </c>
      <c r="E46" s="100">
        <f>SUM(K46,Q46,W46,AC46)</f>
        <v>0</v>
      </c>
      <c r="F46" s="100">
        <f>SUM(L46,R46,X46,AD46)</f>
        <v>15</v>
      </c>
      <c r="G46" s="101">
        <f>SUM(M46,S46,Y46,AE46)</f>
        <v>0</v>
      </c>
      <c r="H46" s="104"/>
      <c r="I46" s="105"/>
      <c r="J46" s="193"/>
      <c r="K46" s="193"/>
      <c r="L46" s="193"/>
      <c r="M46" s="194"/>
      <c r="N46" s="106">
        <v>2</v>
      </c>
      <c r="O46" s="105"/>
      <c r="P46" s="107">
        <v>15</v>
      </c>
      <c r="Q46" s="107"/>
      <c r="R46" s="107">
        <v>15</v>
      </c>
      <c r="S46" s="108"/>
      <c r="T46" s="123"/>
      <c r="U46" s="105"/>
      <c r="V46" s="193"/>
      <c r="W46" s="193"/>
      <c r="X46" s="193"/>
      <c r="Y46" s="200"/>
      <c r="Z46" s="67"/>
      <c r="AA46" s="20"/>
      <c r="AB46" s="19"/>
      <c r="AC46" s="19"/>
      <c r="AD46" s="19"/>
      <c r="AE46" s="18"/>
    </row>
    <row r="47" spans="1:31" s="17" customFormat="1" ht="24.95" customHeight="1">
      <c r="A47" s="179" t="s">
        <v>59</v>
      </c>
      <c r="B47" s="92">
        <f>COUNTIF(I47,"E")+COUNTIF(O47,"E")+COUNTIF(U47,"E")+COUNTIF(AA47,"E")</f>
        <v>0</v>
      </c>
      <c r="C47" s="204">
        <f t="shared" si="3"/>
        <v>45</v>
      </c>
      <c r="D47" s="100">
        <f>SUM(J47,P47,V47,AB47)</f>
        <v>30</v>
      </c>
      <c r="E47" s="100">
        <f>SUM(K47,Q47,W47,AC47)</f>
        <v>0</v>
      </c>
      <c r="F47" s="100">
        <f>SUM(L47,R47,X47,AD47)</f>
        <v>15</v>
      </c>
      <c r="G47" s="101">
        <f>SUM(M47,S47,Y47,AE47)</f>
        <v>0</v>
      </c>
      <c r="H47" s="104"/>
      <c r="I47" s="105"/>
      <c r="J47" s="193"/>
      <c r="K47" s="193"/>
      <c r="L47" s="193"/>
      <c r="M47" s="194"/>
      <c r="N47" s="106"/>
      <c r="O47" s="105"/>
      <c r="P47" s="107"/>
      <c r="Q47" s="107"/>
      <c r="R47" s="107"/>
      <c r="S47" s="108"/>
      <c r="T47" s="123">
        <v>4</v>
      </c>
      <c r="U47" s="105"/>
      <c r="V47" s="193">
        <v>30</v>
      </c>
      <c r="W47" s="193"/>
      <c r="X47" s="193">
        <v>15</v>
      </c>
      <c r="Y47" s="200"/>
      <c r="Z47" s="67"/>
      <c r="AA47" s="20"/>
      <c r="AB47" s="19"/>
      <c r="AC47" s="19"/>
      <c r="AD47" s="19"/>
      <c r="AE47" s="18"/>
    </row>
    <row r="48" spans="1:31" s="17" customFormat="1" ht="24.95" customHeight="1">
      <c r="A48" s="179" t="s">
        <v>58</v>
      </c>
      <c r="B48" s="92">
        <f>COUNTIF(I48,"E")+COUNTIF(O48,"E")+COUNTIF(U48,"E")+COUNTIF(AA48,"E")</f>
        <v>0</v>
      </c>
      <c r="C48" s="204">
        <f t="shared" si="3"/>
        <v>45</v>
      </c>
      <c r="D48" s="100">
        <f>SUM(J48,P48,V48,AB48)</f>
        <v>30</v>
      </c>
      <c r="E48" s="100">
        <f>SUM(K48,Q48,W48,AC48)</f>
        <v>0</v>
      </c>
      <c r="F48" s="100">
        <f>SUM(L48,R48,X48,AD48)</f>
        <v>15</v>
      </c>
      <c r="G48" s="101">
        <f>SUM(M48,S48,Y48,AE48)</f>
        <v>0</v>
      </c>
      <c r="H48" s="104"/>
      <c r="I48" s="105"/>
      <c r="J48" s="193"/>
      <c r="K48" s="193"/>
      <c r="L48" s="193"/>
      <c r="M48" s="194"/>
      <c r="N48" s="106"/>
      <c r="O48" s="105"/>
      <c r="P48" s="107"/>
      <c r="Q48" s="107"/>
      <c r="R48" s="107"/>
      <c r="S48" s="108"/>
      <c r="T48" s="123">
        <v>4</v>
      </c>
      <c r="U48" s="105"/>
      <c r="V48" s="193">
        <v>30</v>
      </c>
      <c r="W48" s="193"/>
      <c r="X48" s="193">
        <v>15</v>
      </c>
      <c r="Y48" s="200"/>
      <c r="Z48" s="67"/>
      <c r="AA48" s="20"/>
      <c r="AB48" s="19"/>
      <c r="AC48" s="19"/>
      <c r="AD48" s="19"/>
      <c r="AE48" s="18"/>
    </row>
    <row r="49" spans="1:31" ht="20.100000000000001" customHeight="1">
      <c r="A49" s="168"/>
      <c r="B49" s="146"/>
      <c r="C49" s="147"/>
      <c r="D49" s="148" t="s">
        <v>22</v>
      </c>
      <c r="E49" s="148" t="s">
        <v>23</v>
      </c>
      <c r="F49" s="148" t="s">
        <v>24</v>
      </c>
      <c r="G49" s="149" t="s">
        <v>25</v>
      </c>
      <c r="H49" s="147"/>
      <c r="I49" s="147"/>
      <c r="J49" s="148" t="s">
        <v>22</v>
      </c>
      <c r="K49" s="148" t="s">
        <v>23</v>
      </c>
      <c r="L49" s="148" t="s">
        <v>24</v>
      </c>
      <c r="M49" s="150" t="s">
        <v>25</v>
      </c>
      <c r="N49" s="146"/>
      <c r="O49" s="147"/>
      <c r="P49" s="148" t="s">
        <v>22</v>
      </c>
      <c r="Q49" s="148" t="s">
        <v>23</v>
      </c>
      <c r="R49" s="148" t="s">
        <v>24</v>
      </c>
      <c r="S49" s="151" t="s">
        <v>25</v>
      </c>
      <c r="T49" s="147"/>
      <c r="U49" s="147"/>
      <c r="V49" s="148" t="s">
        <v>22</v>
      </c>
      <c r="W49" s="148" t="s">
        <v>23</v>
      </c>
      <c r="X49" s="148" t="s">
        <v>24</v>
      </c>
      <c r="Y49" s="152" t="s">
        <v>25</v>
      </c>
      <c r="Z49" s="16"/>
      <c r="AA49" s="16"/>
      <c r="AB49" s="15" t="s">
        <v>22</v>
      </c>
      <c r="AC49" s="15" t="s">
        <v>23</v>
      </c>
      <c r="AD49" s="15" t="s">
        <v>24</v>
      </c>
      <c r="AE49" s="14" t="s">
        <v>25</v>
      </c>
    </row>
    <row r="50" spans="1:31" ht="63" customHeight="1" thickBot="1">
      <c r="A50" s="166" t="s">
        <v>60</v>
      </c>
      <c r="B50" s="157">
        <f t="shared" ref="B50:H50" si="4">SUM(B13:B48)</f>
        <v>5</v>
      </c>
      <c r="C50" s="209">
        <f t="shared" si="4"/>
        <v>1176</v>
      </c>
      <c r="D50" s="158">
        <f t="shared" si="4"/>
        <v>514</v>
      </c>
      <c r="E50" s="158">
        <f t="shared" si="4"/>
        <v>120</v>
      </c>
      <c r="F50" s="158">
        <f t="shared" si="4"/>
        <v>345</v>
      </c>
      <c r="G50" s="159">
        <f t="shared" si="4"/>
        <v>197</v>
      </c>
      <c r="H50" s="160">
        <f t="shared" si="4"/>
        <v>30</v>
      </c>
      <c r="I50" s="161" t="str">
        <f>TEXT(COUNTIFS(I13:I48,"E"),0)</f>
        <v>2</v>
      </c>
      <c r="J50" s="158">
        <f>SUM(J13:J48)</f>
        <v>214</v>
      </c>
      <c r="K50" s="158">
        <f>SUM(K13:K48)</f>
        <v>75</v>
      </c>
      <c r="L50" s="158">
        <f>SUM(L13:L48)</f>
        <v>120</v>
      </c>
      <c r="M50" s="162">
        <f>SUM(M13:M48)</f>
        <v>30</v>
      </c>
      <c r="N50" s="163">
        <f>SUM(N13:N48)</f>
        <v>30</v>
      </c>
      <c r="O50" s="161" t="str">
        <f>TEXT(COUNTIFS(O13:O48,"E"),0)</f>
        <v>3</v>
      </c>
      <c r="P50" s="158">
        <f>SUM(P13:P48)</f>
        <v>180</v>
      </c>
      <c r="Q50" s="158">
        <f>SUM(Q13:Q48)</f>
        <v>0</v>
      </c>
      <c r="R50" s="158">
        <f>SUM(R13:R48)</f>
        <v>180</v>
      </c>
      <c r="S50" s="164">
        <f>SUM(S13:S48)</f>
        <v>77</v>
      </c>
      <c r="T50" s="160">
        <f>SUM(T13:T48)</f>
        <v>30</v>
      </c>
      <c r="U50" s="161" t="str">
        <f>TEXT(COUNTIFS(U13:U48,"E"),0)</f>
        <v>0</v>
      </c>
      <c r="V50" s="158">
        <f>SUM(V13:V48)</f>
        <v>120</v>
      </c>
      <c r="W50" s="158">
        <f>SUM(W13:W48)</f>
        <v>45</v>
      </c>
      <c r="X50" s="158">
        <f>SUM(X13:X48)</f>
        <v>45</v>
      </c>
      <c r="Y50" s="165">
        <f>SUM(Y13:Y48)</f>
        <v>90</v>
      </c>
      <c r="Z50" s="69" t="e">
        <f>TEXT(#REF!+#REF!,0)</f>
        <v>#REF!</v>
      </c>
      <c r="AA50" s="13" t="e">
        <f>TEXT(#REF!+#REF!,0)</f>
        <v>#REF!</v>
      </c>
      <c r="AB50" s="12" t="e">
        <f>TEXT(#REF!+#REF!,0)</f>
        <v>#REF!</v>
      </c>
      <c r="AC50" s="12" t="e">
        <f>TEXT(#REF!+#REF!,0)</f>
        <v>#REF!</v>
      </c>
      <c r="AD50" s="12" t="e">
        <f>TEXT(#REF!+#REF!,0)</f>
        <v>#REF!</v>
      </c>
      <c r="AE50" s="11" t="e">
        <f>TEXT(#REF!+#REF!,0)</f>
        <v>#REF!</v>
      </c>
    </row>
    <row r="51" spans="1:31" ht="18.75" thickBot="1">
      <c r="A51" s="182"/>
      <c r="B51" s="137" t="s">
        <v>11</v>
      </c>
      <c r="C51" s="137"/>
      <c r="D51" s="137"/>
      <c r="E51" s="137"/>
      <c r="F51" s="137"/>
      <c r="G51" s="137"/>
      <c r="H51" s="137"/>
      <c r="I51" s="137"/>
      <c r="J51" s="153"/>
      <c r="K51" s="154">
        <f>(VALUE(J50)+VALUE(K50)+VALUE(L50)+VALUE(M50))</f>
        <v>439</v>
      </c>
      <c r="L51" s="154"/>
      <c r="M51" s="155"/>
      <c r="N51" s="138"/>
      <c r="O51" s="137"/>
      <c r="P51" s="153"/>
      <c r="Q51" s="154">
        <f>(VALUE(P50)+VALUE(Q50)+VALUE(R50)+VALUE(S50))</f>
        <v>437</v>
      </c>
      <c r="R51" s="154"/>
      <c r="S51" s="155"/>
      <c r="T51" s="138"/>
      <c r="U51" s="137"/>
      <c r="V51" s="153"/>
      <c r="W51" s="154" t="str">
        <f>TEXT(V50+W50+X50+Y50,0)</f>
        <v>300</v>
      </c>
      <c r="X51" s="154"/>
      <c r="Y51" s="156"/>
      <c r="Z51" s="5"/>
      <c r="AA51" s="5"/>
      <c r="AB51" s="10"/>
      <c r="AC51" s="9" t="e">
        <f>TEXT(AB50+AC50+AD50+AE50,0)</f>
        <v>#REF!</v>
      </c>
      <c r="AD51" s="9"/>
      <c r="AE51" s="8"/>
    </row>
    <row r="52" spans="1:31" ht="10.15" customHeight="1" thickBot="1">
      <c r="A52" s="182"/>
      <c r="B52" s="5"/>
      <c r="C52" s="5"/>
      <c r="D52" s="5"/>
      <c r="E52" s="5"/>
      <c r="F52" s="5"/>
      <c r="G52" s="5"/>
      <c r="H52" s="5"/>
      <c r="I52" s="5"/>
      <c r="J52" s="5"/>
      <c r="K52" s="7"/>
      <c r="L52" s="7"/>
      <c r="M52" s="5"/>
      <c r="N52" s="5"/>
      <c r="O52" s="5"/>
      <c r="P52" s="5"/>
      <c r="Q52" s="7"/>
      <c r="R52" s="7"/>
      <c r="S52" s="5"/>
      <c r="T52" s="5"/>
      <c r="U52" s="5"/>
      <c r="V52" s="5"/>
      <c r="W52" s="7"/>
      <c r="X52" s="7"/>
      <c r="Y52" s="6"/>
      <c r="Z52" s="5"/>
      <c r="AA52" s="5"/>
      <c r="AB52" s="30"/>
      <c r="AC52" s="29"/>
      <c r="AD52" s="29"/>
      <c r="AE52" s="28"/>
    </row>
    <row r="53" spans="1:31" s="24" customFormat="1" ht="30" customHeight="1">
      <c r="A53" s="131" t="s">
        <v>73</v>
      </c>
      <c r="B53" s="132"/>
      <c r="C53" s="132"/>
      <c r="D53" s="132"/>
      <c r="E53" s="132"/>
      <c r="F53" s="132"/>
      <c r="G53" s="132"/>
      <c r="H53" s="133"/>
      <c r="I53" s="133"/>
      <c r="J53" s="133"/>
      <c r="K53" s="133"/>
      <c r="L53" s="133"/>
      <c r="M53" s="133"/>
      <c r="N53" s="134"/>
      <c r="O53" s="135"/>
      <c r="P53" s="134"/>
      <c r="Q53" s="134"/>
      <c r="R53" s="134"/>
      <c r="S53" s="134"/>
      <c r="T53" s="134"/>
      <c r="U53" s="134"/>
      <c r="V53" s="134"/>
      <c r="W53" s="134"/>
      <c r="X53" s="134"/>
      <c r="Y53" s="136"/>
      <c r="Z53" s="27"/>
      <c r="AA53" s="27"/>
      <c r="AB53" s="27"/>
      <c r="AC53" s="27"/>
      <c r="AD53" s="27"/>
      <c r="AE53" s="26"/>
    </row>
    <row r="54" spans="1:31" s="17" customFormat="1" ht="24.95" customHeight="1">
      <c r="A54" s="179" t="s">
        <v>54</v>
      </c>
      <c r="B54" s="128">
        <f>COUNTIF(I54,"E")+COUNTIF(O54,"E")+COUNTIF(U54,"E")</f>
        <v>0</v>
      </c>
      <c r="C54" s="204">
        <f t="shared" ref="C54:C61" si="5">SUM(D54:G54)</f>
        <v>15</v>
      </c>
      <c r="D54" s="100">
        <f t="shared" ref="D54:D61" si="6">SUM(J54,P54,V54)</f>
        <v>0</v>
      </c>
      <c r="E54" s="100">
        <f t="shared" ref="E54:E61" si="7">SUM(K54,Q54,W54)</f>
        <v>0</v>
      </c>
      <c r="F54" s="100">
        <f t="shared" ref="F54:F61" si="8">SUM(L54,R54,X54)</f>
        <v>0</v>
      </c>
      <c r="G54" s="101">
        <f t="shared" ref="G54:G61" si="9">SUM(M54,S54,Y54)</f>
        <v>15</v>
      </c>
      <c r="H54" s="104"/>
      <c r="I54" s="105"/>
      <c r="J54" s="193"/>
      <c r="K54" s="193"/>
      <c r="L54" s="193"/>
      <c r="M54" s="194"/>
      <c r="N54" s="106">
        <v>1</v>
      </c>
      <c r="O54" s="105"/>
      <c r="P54" s="107"/>
      <c r="Q54" s="107"/>
      <c r="R54" s="107"/>
      <c r="S54" s="108">
        <v>15</v>
      </c>
      <c r="T54" s="104"/>
      <c r="U54" s="105"/>
      <c r="V54" s="193"/>
      <c r="W54" s="193"/>
      <c r="X54" s="193"/>
      <c r="Y54" s="200"/>
      <c r="Z54" s="68"/>
      <c r="AA54" s="23"/>
      <c r="AB54" s="22"/>
      <c r="AC54" s="22"/>
      <c r="AD54" s="22"/>
      <c r="AE54" s="21"/>
    </row>
    <row r="55" spans="1:31" s="17" customFormat="1" ht="24.95" customHeight="1">
      <c r="A55" s="179" t="s">
        <v>55</v>
      </c>
      <c r="B55" s="128">
        <f>COUNTIF(I55,"E")+COUNTIF(O55,"E")+COUNTIF(U55,"E")</f>
        <v>0</v>
      </c>
      <c r="C55" s="204">
        <f t="shared" si="5"/>
        <v>30</v>
      </c>
      <c r="D55" s="93">
        <f t="shared" si="6"/>
        <v>0</v>
      </c>
      <c r="E55" s="93">
        <f t="shared" si="7"/>
        <v>0</v>
      </c>
      <c r="F55" s="93">
        <f t="shared" si="8"/>
        <v>0</v>
      </c>
      <c r="G55" s="94">
        <f t="shared" si="9"/>
        <v>30</v>
      </c>
      <c r="H55" s="104"/>
      <c r="I55" s="105"/>
      <c r="J55" s="193"/>
      <c r="K55" s="193"/>
      <c r="L55" s="193"/>
      <c r="M55" s="194"/>
      <c r="N55" s="106"/>
      <c r="O55" s="105"/>
      <c r="P55" s="107"/>
      <c r="Q55" s="107"/>
      <c r="R55" s="107"/>
      <c r="S55" s="108"/>
      <c r="T55" s="123">
        <v>2</v>
      </c>
      <c r="U55" s="105"/>
      <c r="V55" s="193"/>
      <c r="W55" s="193"/>
      <c r="X55" s="193"/>
      <c r="Y55" s="200">
        <v>30</v>
      </c>
      <c r="Z55" s="67"/>
      <c r="AA55" s="20"/>
      <c r="AB55" s="19"/>
      <c r="AC55" s="19"/>
      <c r="AD55" s="19"/>
      <c r="AE55" s="18"/>
    </row>
    <row r="56" spans="1:31" s="17" customFormat="1" ht="24.95" customHeight="1">
      <c r="A56" s="179" t="s">
        <v>56</v>
      </c>
      <c r="B56" s="128">
        <f>COUNTIF(I56,"E")+COUNTIF(O56,"E")+COUNTIF(U56,"E")</f>
        <v>0</v>
      </c>
      <c r="C56" s="204">
        <f t="shared" si="5"/>
        <v>60</v>
      </c>
      <c r="D56" s="93">
        <f t="shared" si="6"/>
        <v>0</v>
      </c>
      <c r="E56" s="93">
        <f t="shared" si="7"/>
        <v>0</v>
      </c>
      <c r="F56" s="93">
        <f t="shared" si="8"/>
        <v>0</v>
      </c>
      <c r="G56" s="94">
        <f t="shared" si="9"/>
        <v>60</v>
      </c>
      <c r="H56" s="104"/>
      <c r="I56" s="105"/>
      <c r="J56" s="193"/>
      <c r="K56" s="193"/>
      <c r="L56" s="193"/>
      <c r="M56" s="194"/>
      <c r="N56" s="106"/>
      <c r="O56" s="105"/>
      <c r="P56" s="107"/>
      <c r="Q56" s="107"/>
      <c r="R56" s="107"/>
      <c r="S56" s="108"/>
      <c r="T56" s="123">
        <v>11</v>
      </c>
      <c r="U56" s="105"/>
      <c r="V56" s="193"/>
      <c r="W56" s="193"/>
      <c r="X56" s="193"/>
      <c r="Y56" s="200">
        <v>60</v>
      </c>
      <c r="Z56" s="67"/>
      <c r="AA56" s="20"/>
      <c r="AB56" s="19"/>
      <c r="AC56" s="19"/>
      <c r="AD56" s="19"/>
      <c r="AE56" s="18"/>
    </row>
    <row r="57" spans="1:31" s="17" customFormat="1" ht="24.95" customHeight="1">
      <c r="A57" s="179" t="s">
        <v>61</v>
      </c>
      <c r="B57" s="128"/>
      <c r="C57" s="204">
        <f t="shared" si="5"/>
        <v>45</v>
      </c>
      <c r="D57" s="93">
        <f t="shared" ref="D57" si="10">SUM(J57,P57,V57)</f>
        <v>30</v>
      </c>
      <c r="E57" s="93">
        <f t="shared" ref="E57" si="11">SUM(K57,Q57,W57)</f>
        <v>0</v>
      </c>
      <c r="F57" s="93">
        <f t="shared" ref="F57" si="12">SUM(L57,R57,X57)</f>
        <v>15</v>
      </c>
      <c r="G57" s="94">
        <f t="shared" ref="G57" si="13">SUM(M57,S57,Y57)</f>
        <v>0</v>
      </c>
      <c r="H57" s="104"/>
      <c r="I57" s="105"/>
      <c r="J57" s="193"/>
      <c r="K57" s="193"/>
      <c r="L57" s="193"/>
      <c r="M57" s="194"/>
      <c r="N57" s="106"/>
      <c r="O57" s="105"/>
      <c r="P57" s="107"/>
      <c r="Q57" s="107"/>
      <c r="R57" s="107"/>
      <c r="S57" s="108"/>
      <c r="T57" s="123">
        <v>4</v>
      </c>
      <c r="U57" s="105"/>
      <c r="V57" s="193">
        <v>30</v>
      </c>
      <c r="W57" s="193"/>
      <c r="X57" s="193">
        <v>15</v>
      </c>
      <c r="Y57" s="200"/>
      <c r="Z57" s="67"/>
      <c r="AA57" s="20"/>
      <c r="AB57" s="19"/>
      <c r="AC57" s="19"/>
      <c r="AD57" s="19"/>
      <c r="AE57" s="18"/>
    </row>
    <row r="58" spans="1:31" s="17" customFormat="1" ht="24.95" customHeight="1">
      <c r="A58" s="178" t="s">
        <v>62</v>
      </c>
      <c r="B58" s="128">
        <f>COUNTIF(I58,"E")+COUNTIF(O58,"E")+COUNTIF(U58,"E")</f>
        <v>0</v>
      </c>
      <c r="C58" s="204">
        <f t="shared" si="5"/>
        <v>30</v>
      </c>
      <c r="D58" s="93">
        <f t="shared" si="6"/>
        <v>15</v>
      </c>
      <c r="E58" s="93">
        <f t="shared" si="7"/>
        <v>0</v>
      </c>
      <c r="F58" s="93">
        <f t="shared" si="8"/>
        <v>0</v>
      </c>
      <c r="G58" s="94">
        <f t="shared" si="9"/>
        <v>15</v>
      </c>
      <c r="H58" s="104"/>
      <c r="I58" s="105"/>
      <c r="J58" s="193"/>
      <c r="K58" s="193"/>
      <c r="L58" s="193"/>
      <c r="M58" s="194"/>
      <c r="N58" s="106">
        <v>2</v>
      </c>
      <c r="O58" s="105"/>
      <c r="P58" s="107">
        <v>15</v>
      </c>
      <c r="Q58" s="107"/>
      <c r="R58" s="107"/>
      <c r="S58" s="108">
        <v>15</v>
      </c>
      <c r="T58" s="123"/>
      <c r="U58" s="105"/>
      <c r="V58" s="193"/>
      <c r="W58" s="193"/>
      <c r="X58" s="193"/>
      <c r="Y58" s="200"/>
      <c r="Z58" s="67"/>
      <c r="AA58" s="20"/>
      <c r="AB58" s="19"/>
      <c r="AC58" s="19"/>
      <c r="AD58" s="19"/>
      <c r="AE58" s="18"/>
    </row>
    <row r="59" spans="1:31" s="17" customFormat="1" ht="24.95" customHeight="1">
      <c r="A59" s="178" t="s">
        <v>75</v>
      </c>
      <c r="B59" s="128"/>
      <c r="C59" s="204">
        <f t="shared" si="5"/>
        <v>30</v>
      </c>
      <c r="D59" s="93">
        <f t="shared" si="6"/>
        <v>15</v>
      </c>
      <c r="E59" s="93">
        <f t="shared" si="7"/>
        <v>0</v>
      </c>
      <c r="F59" s="93">
        <f t="shared" si="8"/>
        <v>15</v>
      </c>
      <c r="G59" s="94">
        <f t="shared" si="9"/>
        <v>0</v>
      </c>
      <c r="H59" s="104"/>
      <c r="I59" s="105"/>
      <c r="J59" s="193"/>
      <c r="K59" s="193"/>
      <c r="L59" s="193"/>
      <c r="M59" s="194"/>
      <c r="N59" s="106">
        <v>2</v>
      </c>
      <c r="O59" s="105"/>
      <c r="P59" s="107">
        <v>15</v>
      </c>
      <c r="Q59" s="107"/>
      <c r="R59" s="107">
        <v>15</v>
      </c>
      <c r="S59" s="108"/>
      <c r="T59" s="123"/>
      <c r="U59" s="105"/>
      <c r="V59" s="193"/>
      <c r="W59" s="193"/>
      <c r="X59" s="193"/>
      <c r="Y59" s="200"/>
      <c r="Z59" s="67"/>
      <c r="AA59" s="20"/>
      <c r="AB59" s="19"/>
      <c r="AC59" s="19"/>
      <c r="AD59" s="19"/>
      <c r="AE59" s="18"/>
    </row>
    <row r="60" spans="1:31" s="17" customFormat="1" ht="24.95" customHeight="1">
      <c r="A60" s="178" t="s">
        <v>63</v>
      </c>
      <c r="B60" s="128"/>
      <c r="C60" s="204">
        <f t="shared" si="5"/>
        <v>45</v>
      </c>
      <c r="D60" s="93">
        <f t="shared" si="6"/>
        <v>30</v>
      </c>
      <c r="E60" s="93">
        <f t="shared" si="7"/>
        <v>0</v>
      </c>
      <c r="F60" s="93">
        <f t="shared" si="8"/>
        <v>15</v>
      </c>
      <c r="G60" s="94">
        <f t="shared" si="9"/>
        <v>0</v>
      </c>
      <c r="H60" s="104"/>
      <c r="I60" s="105"/>
      <c r="J60" s="193"/>
      <c r="K60" s="193"/>
      <c r="L60" s="193"/>
      <c r="M60" s="194"/>
      <c r="N60" s="106"/>
      <c r="O60" s="105"/>
      <c r="P60" s="107"/>
      <c r="Q60" s="107"/>
      <c r="R60" s="107"/>
      <c r="S60" s="108"/>
      <c r="T60" s="123">
        <v>4</v>
      </c>
      <c r="U60" s="105"/>
      <c r="V60" s="193">
        <v>30</v>
      </c>
      <c r="W60" s="193"/>
      <c r="X60" s="193">
        <v>15</v>
      </c>
      <c r="Y60" s="200"/>
      <c r="Z60" s="67"/>
      <c r="AA60" s="20"/>
      <c r="AB60" s="19"/>
      <c r="AC60" s="19"/>
      <c r="AD60" s="19"/>
      <c r="AE60" s="18"/>
    </row>
    <row r="61" spans="1:31" s="17" customFormat="1" ht="24.95" customHeight="1">
      <c r="A61" s="178" t="s">
        <v>64</v>
      </c>
      <c r="B61" s="128"/>
      <c r="C61" s="204">
        <f t="shared" si="5"/>
        <v>45</v>
      </c>
      <c r="D61" s="93">
        <f t="shared" si="6"/>
        <v>30</v>
      </c>
      <c r="E61" s="93">
        <f t="shared" si="7"/>
        <v>0</v>
      </c>
      <c r="F61" s="93">
        <f t="shared" si="8"/>
        <v>15</v>
      </c>
      <c r="G61" s="94">
        <f t="shared" si="9"/>
        <v>0</v>
      </c>
      <c r="H61" s="104"/>
      <c r="I61" s="105"/>
      <c r="J61" s="193"/>
      <c r="K61" s="193"/>
      <c r="L61" s="193"/>
      <c r="M61" s="194"/>
      <c r="N61" s="106"/>
      <c r="O61" s="105"/>
      <c r="P61" s="107"/>
      <c r="Q61" s="107"/>
      <c r="R61" s="107"/>
      <c r="S61" s="108"/>
      <c r="T61" s="123">
        <v>4</v>
      </c>
      <c r="U61" s="105"/>
      <c r="V61" s="193">
        <v>30</v>
      </c>
      <c r="W61" s="193"/>
      <c r="X61" s="193">
        <v>15</v>
      </c>
      <c r="Y61" s="200"/>
      <c r="Z61" s="67"/>
      <c r="AA61" s="20"/>
      <c r="AB61" s="19"/>
      <c r="AC61" s="19"/>
      <c r="AD61" s="19"/>
      <c r="AE61" s="18"/>
    </row>
    <row r="62" spans="1:31" ht="20.100000000000001" customHeight="1">
      <c r="A62" s="168"/>
      <c r="B62" s="146"/>
      <c r="C62" s="147"/>
      <c r="D62" s="148" t="s">
        <v>22</v>
      </c>
      <c r="E62" s="148" t="s">
        <v>23</v>
      </c>
      <c r="F62" s="148" t="s">
        <v>24</v>
      </c>
      <c r="G62" s="149" t="s">
        <v>25</v>
      </c>
      <c r="H62" s="147"/>
      <c r="I62" s="147"/>
      <c r="J62" s="148" t="s">
        <v>22</v>
      </c>
      <c r="K62" s="148" t="s">
        <v>23</v>
      </c>
      <c r="L62" s="148" t="s">
        <v>24</v>
      </c>
      <c r="M62" s="150" t="s">
        <v>25</v>
      </c>
      <c r="N62" s="146"/>
      <c r="O62" s="147"/>
      <c r="P62" s="148" t="s">
        <v>22</v>
      </c>
      <c r="Q62" s="148" t="s">
        <v>23</v>
      </c>
      <c r="R62" s="148" t="s">
        <v>24</v>
      </c>
      <c r="S62" s="151" t="s">
        <v>25</v>
      </c>
      <c r="T62" s="147"/>
      <c r="U62" s="147"/>
      <c r="V62" s="148" t="s">
        <v>22</v>
      </c>
      <c r="W62" s="148" t="s">
        <v>23</v>
      </c>
      <c r="X62" s="148" t="s">
        <v>24</v>
      </c>
      <c r="Y62" s="152" t="s">
        <v>25</v>
      </c>
      <c r="Z62" s="16"/>
      <c r="AA62" s="16"/>
      <c r="AB62" s="15" t="s">
        <v>22</v>
      </c>
      <c r="AC62" s="15" t="s">
        <v>23</v>
      </c>
      <c r="AD62" s="15" t="s">
        <v>24</v>
      </c>
      <c r="AE62" s="14" t="s">
        <v>25</v>
      </c>
    </row>
    <row r="63" spans="1:31" ht="64.5" customHeight="1" thickBot="1">
      <c r="A63" s="166" t="s">
        <v>65</v>
      </c>
      <c r="B63" s="157">
        <f t="shared" ref="B63:H63" si="14">SUM(B13:B39)+SUM(B54:B61)</f>
        <v>5</v>
      </c>
      <c r="C63" s="209">
        <f t="shared" si="14"/>
        <v>1176</v>
      </c>
      <c r="D63" s="158">
        <f t="shared" si="14"/>
        <v>514</v>
      </c>
      <c r="E63" s="158">
        <f t="shared" si="14"/>
        <v>120</v>
      </c>
      <c r="F63" s="158">
        <f t="shared" si="14"/>
        <v>330</v>
      </c>
      <c r="G63" s="159">
        <f t="shared" si="14"/>
        <v>212</v>
      </c>
      <c r="H63" s="160">
        <f t="shared" si="14"/>
        <v>30</v>
      </c>
      <c r="I63" s="161" t="str">
        <f>TEXT(COUNTIFS(I13:I39,"E")+COUNTIFS(I54:I61,"E"),0)</f>
        <v>2</v>
      </c>
      <c r="J63" s="158">
        <f>SUM(J13:J39)+SUM(J54:J61)</f>
        <v>214</v>
      </c>
      <c r="K63" s="158">
        <f>SUM(K13:K39)+SUM(K54:K61)</f>
        <v>75</v>
      </c>
      <c r="L63" s="158">
        <f>SUM(L13:L39)+SUM(L54:L61)</f>
        <v>120</v>
      </c>
      <c r="M63" s="162">
        <f>SUM(M13:M39)+SUM(M54:M61)</f>
        <v>30</v>
      </c>
      <c r="N63" s="163">
        <f>SUM(N13:N39)+SUM(N54:N61)</f>
        <v>30</v>
      </c>
      <c r="O63" s="161" t="str">
        <f>TEXT(COUNTIFS(O13:O39,"E")+COUNTIFS(O54:O61,"E"),0)</f>
        <v>3</v>
      </c>
      <c r="P63" s="158">
        <f>SUM(P13:P39)+SUM(P54:P61)</f>
        <v>180</v>
      </c>
      <c r="Q63" s="158">
        <f>SUM(Q13:Q39)+SUM(Q54:Q61)</f>
        <v>0</v>
      </c>
      <c r="R63" s="158">
        <f>SUM(R13:R39)+SUM(R54:R61)</f>
        <v>165</v>
      </c>
      <c r="S63" s="164">
        <f>SUM(S13:S39)+SUM(S54:S61)</f>
        <v>92</v>
      </c>
      <c r="T63" s="160">
        <f>SUM(T13:T39)+SUM(T54:T61)</f>
        <v>30</v>
      </c>
      <c r="U63" s="161" t="str">
        <f>TEXT(COUNTIFS(U13:U39,"E")+COUNTIFS(U54:U61,"E"),0)</f>
        <v>0</v>
      </c>
      <c r="V63" s="158">
        <f>SUM(V13:V39)+SUM(V54:V61)</f>
        <v>120</v>
      </c>
      <c r="W63" s="158">
        <f>SUM(W13:W39)+SUM(W54:W61)</f>
        <v>45</v>
      </c>
      <c r="X63" s="158">
        <f>SUM(X13:X39)+SUM(X54:X61)</f>
        <v>45</v>
      </c>
      <c r="Y63" s="165">
        <f>SUM(Y13:Y39)+SUM(Y54:Y61)</f>
        <v>90</v>
      </c>
      <c r="Z63" s="69" t="e">
        <f>TEXT(#REF!+#REF!,0)</f>
        <v>#REF!</v>
      </c>
      <c r="AA63" s="13" t="e">
        <f>TEXT(#REF!+#REF!,0)</f>
        <v>#REF!</v>
      </c>
      <c r="AB63" s="12" t="e">
        <f>TEXT(#REF!+#REF!,0)</f>
        <v>#REF!</v>
      </c>
      <c r="AC63" s="12" t="e">
        <f>TEXT(#REF!+#REF!,0)</f>
        <v>#REF!</v>
      </c>
      <c r="AD63" s="12" t="e">
        <f>TEXT(#REF!+#REF!,0)</f>
        <v>#REF!</v>
      </c>
      <c r="AE63" s="11" t="e">
        <f>TEXT(#REF!+#REF!,0)</f>
        <v>#REF!</v>
      </c>
    </row>
    <row r="64" spans="1:31" ht="24.95" customHeight="1" thickBot="1">
      <c r="A64" s="182"/>
      <c r="B64" s="137" t="s">
        <v>11</v>
      </c>
      <c r="C64" s="137"/>
      <c r="D64" s="137"/>
      <c r="E64" s="137"/>
      <c r="F64" s="137"/>
      <c r="G64" s="137"/>
      <c r="H64" s="137"/>
      <c r="I64" s="137"/>
      <c r="J64" s="153"/>
      <c r="K64" s="154">
        <f>(VALUE(J63)+VALUE(K63)+VALUE(L63)+VALUE(M63))</f>
        <v>439</v>
      </c>
      <c r="L64" s="154"/>
      <c r="M64" s="155"/>
      <c r="N64" s="138"/>
      <c r="O64" s="137"/>
      <c r="P64" s="153"/>
      <c r="Q64" s="154">
        <f>(VALUE(P63)+VALUE(Q63)+VALUE(R63)+VALUE(S63))</f>
        <v>437</v>
      </c>
      <c r="R64" s="154"/>
      <c r="S64" s="155"/>
      <c r="T64" s="138"/>
      <c r="U64" s="137"/>
      <c r="V64" s="153"/>
      <c r="W64" s="154" t="str">
        <f>TEXT(V63+W63+X63+Y63,0)</f>
        <v>300</v>
      </c>
      <c r="X64" s="154"/>
      <c r="Y64" s="156"/>
      <c r="Z64" s="5"/>
      <c r="AA64" s="5"/>
      <c r="AB64" s="10"/>
      <c r="AC64" s="9" t="e">
        <f>TEXT(AB63+AC63+AD63+AE63,0)</f>
        <v>#REF!</v>
      </c>
      <c r="AD64" s="9"/>
      <c r="AE64" s="8"/>
    </row>
    <row r="65" spans="1:31" ht="10.15" customHeight="1">
      <c r="A65" s="182"/>
      <c r="B65" s="5"/>
      <c r="C65" s="5"/>
      <c r="D65" s="5"/>
      <c r="E65" s="5"/>
      <c r="F65" s="5"/>
      <c r="G65" s="5"/>
      <c r="H65" s="5"/>
      <c r="I65" s="5"/>
      <c r="J65" s="5"/>
      <c r="K65" s="7"/>
      <c r="L65" s="7"/>
      <c r="M65" s="5"/>
      <c r="N65" s="5"/>
      <c r="O65" s="5"/>
      <c r="P65" s="5"/>
      <c r="Q65" s="7"/>
      <c r="R65" s="7"/>
      <c r="S65" s="5"/>
      <c r="T65" s="5"/>
      <c r="U65" s="5"/>
      <c r="V65" s="5"/>
      <c r="W65" s="7"/>
      <c r="X65" s="7"/>
      <c r="Y65" s="6"/>
      <c r="Z65" s="5"/>
      <c r="AA65" s="5"/>
      <c r="AB65" s="5"/>
      <c r="AC65" s="7"/>
      <c r="AD65" s="7"/>
      <c r="AE65" s="6"/>
    </row>
    <row r="66" spans="1:31" ht="22.9" customHeight="1">
      <c r="A66" s="183" t="s">
        <v>66</v>
      </c>
      <c r="B66" s="5"/>
      <c r="C66" s="5"/>
      <c r="D66" s="5"/>
      <c r="E66" s="5"/>
      <c r="F66" s="5"/>
      <c r="G66" s="5"/>
      <c r="H66" s="5"/>
      <c r="I66" s="5"/>
      <c r="J66" s="5"/>
      <c r="K66" s="7"/>
      <c r="L66" s="7"/>
      <c r="M66" s="5"/>
      <c r="N66" s="5"/>
      <c r="O66" s="5"/>
      <c r="P66" s="5"/>
      <c r="Q66" s="7"/>
      <c r="R66" s="7"/>
      <c r="S66" s="5"/>
      <c r="T66" s="5"/>
      <c r="U66" s="5"/>
      <c r="V66" s="5"/>
      <c r="W66" s="7"/>
      <c r="X66" s="7"/>
      <c r="Y66" s="6"/>
      <c r="Z66" s="5"/>
      <c r="AA66" s="5"/>
      <c r="AB66" s="5"/>
      <c r="AC66" s="7"/>
      <c r="AD66" s="7"/>
      <c r="AE66" s="6"/>
    </row>
    <row r="67" spans="1:31" ht="10.15" customHeight="1" thickBot="1">
      <c r="A67" s="184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2"/>
      <c r="Z67" s="3"/>
      <c r="AA67" s="3"/>
      <c r="AB67" s="3"/>
      <c r="AC67" s="3"/>
      <c r="AD67" s="3"/>
      <c r="AE67" s="2"/>
    </row>
    <row r="68" spans="1:31" ht="13.5" thickTop="1"/>
  </sheetData>
  <mergeCells count="26">
    <mergeCell ref="AB9:AE9"/>
    <mergeCell ref="J10:M10"/>
    <mergeCell ref="P10:S10"/>
    <mergeCell ref="V10:Y10"/>
    <mergeCell ref="AB10:AE10"/>
    <mergeCell ref="P9:S9"/>
    <mergeCell ref="T9:T10"/>
    <mergeCell ref="U9:U10"/>
    <mergeCell ref="Z9:Z10"/>
    <mergeCell ref="AA9:AA10"/>
    <mergeCell ref="I9:I10"/>
    <mergeCell ref="J9:M9"/>
    <mergeCell ref="N9:N10"/>
    <mergeCell ref="O9:O10"/>
    <mergeCell ref="V9:Y9"/>
    <mergeCell ref="H9:H10"/>
    <mergeCell ref="E4:F4"/>
    <mergeCell ref="A7:A11"/>
    <mergeCell ref="B7:B11"/>
    <mergeCell ref="C7:G7"/>
    <mergeCell ref="C8:C11"/>
    <mergeCell ref="D8:G8"/>
    <mergeCell ref="D9:D11"/>
    <mergeCell ref="E9:E11"/>
    <mergeCell ref="F9:F11"/>
    <mergeCell ref="G9:G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7" fitToHeight="0" orientation="portrait" r:id="rId1"/>
  <headerFooter scaleWithDoc="0">
    <oddFooter>&amp;L&amp;6&amp;F, wydrukowano: &amp;D&amp;R&amp;6Strona: &amp;P/&amp;N</oddFooter>
  </headerFooter>
  <ignoredErrors>
    <ignoredError sqref="N16 H14" numberStoredAsText="1"/>
    <ignoredError sqref="U63 I63 U50 O50 I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S2MiBM2</vt:lpstr>
      <vt:lpstr>S2MiBM2!Obszar_wydruku</vt:lpstr>
      <vt:lpstr>S2MiBM2!Tytuły_wydruku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2024-05-16T11:13:11Z</dcterms:created>
  <dcterms:modified xsi:type="dcterms:W3CDTF">2025-03-25T08:09:23Z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